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455" yWindow="-240" windowWidth="39360" windowHeight="13485"/>
  </bookViews>
  <sheets>
    <sheet name="Bid sheet" sheetId="1" r:id="rId1"/>
    <sheet name="Example" sheetId="4" r:id="rId2"/>
    <sheet name="Flexibility price calculater" sheetId="5" r:id="rId3"/>
  </sheets>
  <calcPr calcId="145621"/>
</workbook>
</file>

<file path=xl/calcChain.xml><?xml version="1.0" encoding="utf-8"?>
<calcChain xmlns="http://schemas.openxmlformats.org/spreadsheetml/2006/main">
  <c r="C31" i="5" l="1"/>
  <c r="C30" i="5"/>
  <c r="D21" i="5"/>
  <c r="C21" i="5"/>
  <c r="D22" i="5"/>
  <c r="C22" i="5"/>
  <c r="D30" i="5"/>
  <c r="D27" i="5"/>
  <c r="C27" i="5"/>
  <c r="J11" i="4"/>
  <c r="J12" i="4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10" i="4"/>
  <c r="J10" i="1"/>
  <c r="J9" i="1"/>
  <c r="I15" i="4" l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I10" i="1"/>
  <c r="I9" i="1"/>
  <c r="C33" i="5" l="1"/>
  <c r="I11" i="1" l="1"/>
  <c r="I12" i="1"/>
  <c r="I13" i="1"/>
  <c r="I14" i="1"/>
  <c r="I15" i="1"/>
  <c r="I16" i="1"/>
  <c r="I17" i="1"/>
  <c r="D31" i="5" l="1"/>
  <c r="D33" i="5" s="1"/>
  <c r="I28" i="4"/>
  <c r="H28" i="4"/>
  <c r="D28" i="4"/>
  <c r="I27" i="4"/>
  <c r="H27" i="4"/>
  <c r="D27" i="4"/>
  <c r="I26" i="4"/>
  <c r="H26" i="4"/>
  <c r="D26" i="4"/>
  <c r="I25" i="4"/>
  <c r="H25" i="4"/>
  <c r="D25" i="4"/>
  <c r="I24" i="4"/>
  <c r="H24" i="4"/>
  <c r="D24" i="4"/>
  <c r="I23" i="4"/>
  <c r="H23" i="4"/>
  <c r="D23" i="4"/>
  <c r="I22" i="4"/>
  <c r="H22" i="4"/>
  <c r="D22" i="4"/>
  <c r="I21" i="4"/>
  <c r="H21" i="4"/>
  <c r="D21" i="4"/>
  <c r="I20" i="4"/>
  <c r="H20" i="4"/>
  <c r="D20" i="4"/>
  <c r="I19" i="4"/>
  <c r="H19" i="4"/>
  <c r="D19" i="4"/>
  <c r="I18" i="4"/>
  <c r="H18" i="4"/>
  <c r="D18" i="4"/>
  <c r="I17" i="4"/>
  <c r="H17" i="4"/>
  <c r="D17" i="4"/>
  <c r="I16" i="4"/>
  <c r="H16" i="4"/>
  <c r="D16" i="4"/>
  <c r="H15" i="4"/>
  <c r="D15" i="4"/>
  <c r="I14" i="4"/>
  <c r="H14" i="4"/>
  <c r="D14" i="4"/>
  <c r="I13" i="4"/>
  <c r="H13" i="4"/>
  <c r="D13" i="4"/>
  <c r="I12" i="4"/>
  <c r="H12" i="4"/>
  <c r="D12" i="4"/>
  <c r="I11" i="4"/>
  <c r="H11" i="4"/>
  <c r="D11" i="4"/>
  <c r="I10" i="4"/>
  <c r="H10" i="4"/>
  <c r="D10" i="4"/>
  <c r="I9" i="4"/>
  <c r="J9" i="4" s="1"/>
  <c r="H9" i="4"/>
  <c r="D9" i="4"/>
  <c r="I18" i="1"/>
  <c r="I19" i="1"/>
  <c r="I20" i="1" l="1"/>
  <c r="I21" i="1"/>
  <c r="I22" i="1"/>
  <c r="I23" i="1"/>
  <c r="I24" i="1"/>
  <c r="I25" i="1"/>
  <c r="I26" i="1"/>
  <c r="I27" i="1"/>
  <c r="I2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9" i="1"/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9" i="1"/>
</calcChain>
</file>

<file path=xl/sharedStrings.xml><?xml version="1.0" encoding="utf-8"?>
<sst xmlns="http://schemas.openxmlformats.org/spreadsheetml/2006/main" count="84" uniqueCount="55">
  <si>
    <t>Company name</t>
  </si>
  <si>
    <t>Name</t>
  </si>
  <si>
    <t>Contact</t>
  </si>
  <si>
    <t xml:space="preserve">Total volume bid </t>
  </si>
  <si>
    <t>Bid number</t>
  </si>
  <si>
    <t>Phone number</t>
  </si>
  <si>
    <t>Customer</t>
  </si>
  <si>
    <t>Volume</t>
  </si>
  <si>
    <t>Bid [€/storage year]</t>
  </si>
  <si>
    <t>Total price  [€/storage year]</t>
  </si>
  <si>
    <t>Energicia</t>
  </si>
  <si>
    <t>Contact person</t>
  </si>
  <si>
    <t>Volume[MWh]</t>
  </si>
  <si>
    <t>Injection</t>
  </si>
  <si>
    <t>Withdrawal</t>
  </si>
  <si>
    <t>1 MWh</t>
  </si>
  <si>
    <t>price [€/MWh/year]</t>
  </si>
  <si>
    <t xml:space="preserve">SBU </t>
  </si>
  <si>
    <t>Maximum capacities</t>
  </si>
  <si>
    <t>SBU</t>
  </si>
  <si>
    <t>+45 30 67 47 27</t>
  </si>
  <si>
    <t>Emil Karlsson</t>
  </si>
  <si>
    <t>Fill bid</t>
  </si>
  <si>
    <t>Fixed or fill bid</t>
  </si>
  <si>
    <t>85 days</t>
  </si>
  <si>
    <t>170 days</t>
  </si>
  <si>
    <t>0.2451 kWh/h</t>
  </si>
  <si>
    <t>MWh</t>
  </si>
  <si>
    <t>Injection capacity</t>
  </si>
  <si>
    <t>Withdrawal capacity</t>
  </si>
  <si>
    <t xml:space="preserve">days </t>
  </si>
  <si>
    <t xml:space="preserve">Price seasonal flex SBU </t>
  </si>
  <si>
    <t>€/MWh</t>
  </si>
  <si>
    <t>Price input</t>
  </si>
  <si>
    <t>Price aditional injection</t>
  </si>
  <si>
    <t>Price ekstra flexibility</t>
  </si>
  <si>
    <t>Total (€)</t>
  </si>
  <si>
    <t>Price calculater</t>
  </si>
  <si>
    <t>Total capacity (MW)</t>
  </si>
  <si>
    <t>Price calculation</t>
  </si>
  <si>
    <t>Insert volume</t>
  </si>
  <si>
    <t>Flexibility</t>
  </si>
  <si>
    <t>Insert injection rate</t>
  </si>
  <si>
    <t>Insert withdrawal rate</t>
  </si>
  <si>
    <t>Capacity based on chosen flexibility</t>
  </si>
  <si>
    <t>Between 120 and 170</t>
  </si>
  <si>
    <t>Between 60 and 85</t>
  </si>
  <si>
    <t>Price seasonal flex SBU</t>
  </si>
  <si>
    <t>Total PRICE</t>
  </si>
  <si>
    <t>final determined by action result</t>
  </si>
  <si>
    <t>0.4902 kWh/h</t>
  </si>
  <si>
    <t>Price aditional withdrawal</t>
  </si>
  <si>
    <t>Price [€/MWh/year]</t>
  </si>
  <si>
    <t>100,490 kWh/h</t>
  </si>
  <si>
    <t>200,980 kWh/h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</si>
</sst>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 * #,##0.00_ ;_ * \-#,##0.00_ ;_ * &quot;-&quot;??_ ;_ @_ "/>
    <numFmt numFmtId="165" formatCode="_ * #,##0_ ;_ * \-#,##0_ ;_ * &quot;-&quot;??_ ;_ @_ "/>
    <numFmt numFmtId="166" formatCode="#,##0\ &quot;MWh&quot;"/>
    <numFmt numFmtId="167" formatCode="#,##0\ &quot; €/SY&quot;"/>
    <numFmt numFmtId="168" formatCode="0.0000\ &quot;kWh/h&quot;"/>
    <numFmt numFmtId="169" formatCode="0\ &quot; days&quot;"/>
    <numFmt numFmtId="170" formatCode="_ * #,##0_ ;_ * \-#,##0_ ;_ * &quot;-&quot;??????_ ;_ @_ "/>
    <numFmt numFmtId="171" formatCode="0.0000"/>
    <numFmt numFmtId="172" formatCode="0.00000"/>
    <numFmt numFmtId="173" formatCode="#,##0_ ;\-#,##0\ "/>
    <numFmt numFmtId="174" formatCode="#,##0\ &quot; MWh/SY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FDEA7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5BD"/>
        <bgColor indexed="64"/>
      </patternFill>
    </fill>
    <fill>
      <patternFill patternType="solid">
        <fgColor rgb="FFFDEA71"/>
        <bgColor indexed="64"/>
      </patternFill>
    </fill>
    <fill>
      <patternFill patternType="solid">
        <fgColor rgb="FF41517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0" borderId="0" xfId="0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166" fontId="8" fillId="0" borderId="0" xfId="0" applyNumberFormat="1" applyFont="1" applyFill="1" applyBorder="1"/>
    <xf numFmtId="168" fontId="8" fillId="0" borderId="0" xfId="0" applyNumberFormat="1" applyFont="1" applyFill="1" applyBorder="1"/>
    <xf numFmtId="169" fontId="8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166" fontId="0" fillId="0" borderId="0" xfId="0" applyNumberFormat="1" applyFill="1" applyAlignment="1">
      <alignment horizontal="right"/>
    </xf>
    <xf numFmtId="0" fontId="4" fillId="5" borderId="0" xfId="0" applyFont="1" applyFill="1"/>
    <xf numFmtId="165" fontId="0" fillId="4" borderId="0" xfId="1" applyNumberFormat="1" applyFont="1" applyFill="1" applyProtection="1">
      <protection locked="0"/>
    </xf>
    <xf numFmtId="0" fontId="0" fillId="3" borderId="0" xfId="0" applyFill="1"/>
    <xf numFmtId="167" fontId="0" fillId="3" borderId="0" xfId="0" applyNumberFormat="1" applyFill="1" applyAlignment="1">
      <alignment horizontal="right"/>
    </xf>
    <xf numFmtId="166" fontId="0" fillId="3" borderId="0" xfId="0" applyNumberFormat="1" applyFill="1"/>
    <xf numFmtId="165" fontId="9" fillId="2" borderId="0" xfId="0" applyNumberFormat="1" applyFont="1" applyFill="1"/>
    <xf numFmtId="165" fontId="0" fillId="2" borderId="0" xfId="0" applyNumberFormat="1" applyFill="1"/>
    <xf numFmtId="49" fontId="0" fillId="4" borderId="0" xfId="1" applyNumberFormat="1" applyFont="1" applyFill="1" applyProtection="1">
      <protection locked="0"/>
    </xf>
    <xf numFmtId="165" fontId="0" fillId="0" borderId="0" xfId="1" applyNumberFormat="1" applyFont="1"/>
    <xf numFmtId="0" fontId="0" fillId="0" borderId="0" xfId="0" applyBorder="1"/>
    <xf numFmtId="165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" fontId="0" fillId="0" borderId="0" xfId="0" applyNumberFormat="1"/>
    <xf numFmtId="0" fontId="3" fillId="5" borderId="0" xfId="0" applyFont="1" applyFill="1"/>
    <xf numFmtId="0" fontId="3" fillId="0" borderId="0" xfId="0" applyFont="1" applyFill="1"/>
    <xf numFmtId="0" fontId="10" fillId="5" borderId="0" xfId="0" applyFont="1" applyFill="1"/>
    <xf numFmtId="0" fontId="11" fillId="5" borderId="0" xfId="0" applyFont="1" applyFill="1"/>
    <xf numFmtId="0" fontId="0" fillId="0" borderId="0" xfId="0" applyAlignment="1">
      <alignment horizontal="right"/>
    </xf>
    <xf numFmtId="0" fontId="2" fillId="0" borderId="2" xfId="0" applyFont="1" applyBorder="1"/>
    <xf numFmtId="171" fontId="2" fillId="0" borderId="2" xfId="0" applyNumberFormat="1" applyFont="1" applyBorder="1"/>
    <xf numFmtId="170" fontId="2" fillId="0" borderId="2" xfId="0" applyNumberFormat="1" applyFont="1" applyBorder="1"/>
    <xf numFmtId="0" fontId="0" fillId="3" borderId="1" xfId="0" applyFill="1" applyBorder="1" applyProtection="1">
      <protection locked="0"/>
    </xf>
    <xf numFmtId="165" fontId="0" fillId="3" borderId="1" xfId="1" applyNumberFormat="1" applyFont="1" applyFill="1" applyBorder="1" applyProtection="1">
      <protection locked="0"/>
    </xf>
    <xf numFmtId="164" fontId="0" fillId="2" borderId="0" xfId="1" applyFont="1" applyFill="1"/>
    <xf numFmtId="2" fontId="0" fillId="4" borderId="0" xfId="0" applyNumberFormat="1" applyFill="1" applyAlignment="1" applyProtection="1">
      <alignment horizontal="center"/>
      <protection locked="0"/>
    </xf>
    <xf numFmtId="173" fontId="0" fillId="4" borderId="0" xfId="1" applyNumberFormat="1" applyFont="1" applyFill="1" applyAlignment="1" applyProtection="1">
      <alignment horizontal="center"/>
      <protection locked="0"/>
    </xf>
    <xf numFmtId="173" fontId="0" fillId="2" borderId="0" xfId="0" applyNumberFormat="1" applyFill="1"/>
    <xf numFmtId="174" fontId="0" fillId="3" borderId="0" xfId="0" applyNumberFormat="1" applyFill="1" applyAlignment="1">
      <alignment horizontal="right"/>
    </xf>
  </cellXfs>
  <cellStyles count="2">
    <cellStyle name="Comma" xfId="1" builtinId="3"/>
    <cellStyle name="Normal" xfId="0" builtinId="0"/>
  </cellStyles>
  <dxfs count="1">
    <dxf>
      <font>
        <b/>
        <i val="0"/>
      </font>
      <numFmt numFmtId="2" formatCode="0.00"/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DEA71"/>
      <color rgb="FF99C5BD"/>
      <color rgb="FF415171"/>
      <color rgb="FF6AA7B7"/>
      <color rgb="FF7A81AD"/>
      <color rgb="FFF49090"/>
      <color rgb="FFE2564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1</xdr:row>
      <xdr:rowOff>1</xdr:rowOff>
    </xdr:from>
    <xdr:to>
      <xdr:col>16</xdr:col>
      <xdr:colOff>0</xdr:colOff>
      <xdr:row>36</xdr:row>
      <xdr:rowOff>133351</xdr:rowOff>
    </xdr:to>
    <xdr:sp macro="" textlink="">
      <xdr:nvSpPr>
        <xdr:cNvPr id="2" name="Rektangel 1"/>
        <xdr:cNvSpPr/>
      </xdr:nvSpPr>
      <xdr:spPr>
        <a:xfrm>
          <a:off x="11525250" y="190501"/>
          <a:ext cx="5886450" cy="6800850"/>
        </a:xfrm>
        <a:prstGeom prst="rect">
          <a:avLst/>
        </a:prstGeom>
        <a:solidFill>
          <a:srgbClr val="415171"/>
        </a:solidFill>
        <a:ln>
          <a:solidFill>
            <a:srgbClr val="7A81A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ATTENTION: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auction is a </a:t>
          </a:r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pay as bid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auction. </a:t>
          </a:r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Allocation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GSD will sort all Bids from the highest to the lowest price, and allocate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capacity from the top until no more capacity is available or no more capacity is demanded.  In case of a successful bid, the resulting price will be </a:t>
          </a:r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bidding price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customer has submitted in the auction.  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Additional flexibility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up to 120 days injection and 60 days withdrawal can be booked after the Auction.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All storage customers successfully bidding on the Auction are welcome to submit request for additional flexibility prior to 16:00 on Thursday, 26 April 2018. 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For calculation of total price incl. added flexibility , please use "Flexibility price calculator" on the last sheet in this file. 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unit prices for additional Firm Injection Capacity and Firm Withdrawal Capacity have been determined to: </a:t>
          </a:r>
          <a:endParaRPr lang="en-U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650 €/MW for injection capacity</a:t>
          </a:r>
          <a:endParaRPr lang="en-U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650 €/MW for withdrawal capacity</a:t>
          </a:r>
          <a:endParaRPr lang="en-U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reservation price  will be published the day of the auction 25 April 2018 before 11:00 (CET).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All bids below the reservation  price will not be taken in to account in the auction.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storage period is 1 year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starting from 1st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May 2018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How to use the bid sheet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Fill out Company name , Phone number  and Contact person.</a:t>
          </a: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 Enter your Bid's volume (MWh)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in the column "Volume"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the corresponding price in the column  "Price".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This must be done 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for every bid in the yellow columns "Volume" and "Price".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 Specify whether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highest bid is a "Fixed" or a "Fill" bid  (Auction Rules ,  clause 6.8.)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 Bids are to be in descending price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 Save the bid sheet and mail it to </a:t>
          </a:r>
          <a:r>
            <a:rPr lang="en-GB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contact@gasstorage.dk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Calculations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price per storage year for each bid is calculated in column  “Bid”</a:t>
          </a: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total volume cleared at the bid price is calculated in  column “Total volume bid”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inclusive the bids given with a higher price. </a:t>
          </a:r>
          <a:endParaRPr lang="en-GB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total price for the total cleared bids is calculated in column  "Total price" </a:t>
          </a:r>
        </a:p>
      </xdr:txBody>
    </xdr:sp>
    <xdr:clientData/>
  </xdr:twoCellAnchor>
  <xdr:twoCellAnchor>
    <xdr:from>
      <xdr:col>0</xdr:col>
      <xdr:colOff>295275</xdr:colOff>
      <xdr:row>0</xdr:row>
      <xdr:rowOff>133349</xdr:rowOff>
    </xdr:from>
    <xdr:to>
      <xdr:col>2</xdr:col>
      <xdr:colOff>11349</xdr:colOff>
      <xdr:row>4</xdr:row>
      <xdr:rowOff>47624</xdr:rowOff>
    </xdr:to>
    <xdr:pic>
      <xdr:nvPicPr>
        <xdr:cNvPr id="4" name="Picture 129" descr="cid:image002.jpg@01D230FA.F04386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33349"/>
          <a:ext cx="93527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133349</xdr:rowOff>
    </xdr:from>
    <xdr:to>
      <xdr:col>2</xdr:col>
      <xdr:colOff>11349</xdr:colOff>
      <xdr:row>4</xdr:row>
      <xdr:rowOff>47624</xdr:rowOff>
    </xdr:to>
    <xdr:pic>
      <xdr:nvPicPr>
        <xdr:cNvPr id="3" name="Picture 129" descr="cid:image002.jpg@01D230FA.F04386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33349"/>
          <a:ext cx="93527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590550</xdr:colOff>
      <xdr:row>0</xdr:row>
      <xdr:rowOff>161925</xdr:rowOff>
    </xdr:from>
    <xdr:to>
      <xdr:col>16</xdr:col>
      <xdr:colOff>87761</xdr:colOff>
      <xdr:row>36</xdr:row>
      <xdr:rowOff>132037</xdr:rowOff>
    </xdr:to>
    <xdr:pic>
      <xdr:nvPicPr>
        <xdr:cNvPr id="5" name="Billed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91925" y="161925"/>
          <a:ext cx="5907536" cy="6828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180976</xdr:rowOff>
    </xdr:from>
    <xdr:to>
      <xdr:col>18</xdr:col>
      <xdr:colOff>552450</xdr:colOff>
      <xdr:row>15</xdr:row>
      <xdr:rowOff>19051</xdr:rowOff>
    </xdr:to>
    <xdr:sp macro="" textlink="">
      <xdr:nvSpPr>
        <xdr:cNvPr id="3" name="Rektangel 2"/>
        <xdr:cNvSpPr/>
      </xdr:nvSpPr>
      <xdr:spPr>
        <a:xfrm>
          <a:off x="7886700" y="180976"/>
          <a:ext cx="7239000" cy="2743200"/>
        </a:xfrm>
        <a:prstGeom prst="rect">
          <a:avLst/>
        </a:prstGeom>
        <a:solidFill>
          <a:srgbClr val="415171"/>
        </a:solidFill>
        <a:ln>
          <a:solidFill>
            <a:srgbClr val="7A81A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Price calculater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price calculater will help you calculate the price </a:t>
          </a:r>
          <a:r>
            <a:rPr lang="en-GB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inclusive</a:t>
          </a: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added flexibility to your accuired capacity.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Fill in the </a:t>
          </a:r>
          <a:r>
            <a:rPr lang="da-DK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blue coullered boxes only: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1) Fill in the price and volume you are planing to bid for  in the auction or  your final result from the auction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2) Fill in the total volume accuired</a:t>
          </a:r>
          <a:endParaRPr lang="da-DK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3) Fill in the flexibility of the product. Please be aware of the limit (max flex is 120/60).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price for your capacity will now be calculated pr. MWh and for the total amount.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b="1">
              <a:solidFill>
                <a:srgbClr val="FDEA71"/>
              </a:solidFill>
              <a:effectLst/>
              <a:latin typeface="+mn-lt"/>
              <a:ea typeface="+mn-ea"/>
              <a:cs typeface="+mn-cs"/>
            </a:rPr>
            <a:t>Attention: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prices in this sheet are only indicative. The prices will be final determined on 22 March.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33"/>
  <sheetViews>
    <sheetView showGridLines="0" tabSelected="1" workbookViewId="0">
      <selection activeCell="E2" sqref="E2"/>
    </sheetView>
  </sheetViews>
  <sheetFormatPr defaultRowHeight="15" x14ac:dyDescent="0.25"/>
  <cols>
    <col min="1" max="2" width="9.140625" style="1"/>
    <col min="3" max="3" width="3.28515625" style="1" customWidth="1"/>
    <col min="4" max="4" width="27" style="1" customWidth="1"/>
    <col min="5" max="5" width="15.5703125" style="1" bestFit="1" customWidth="1"/>
    <col min="6" max="6" width="19.140625" style="1" customWidth="1"/>
    <col min="7" max="7" width="18.5703125" style="1" customWidth="1"/>
    <col min="8" max="8" width="18.7109375" style="1" bestFit="1" customWidth="1"/>
    <col min="9" max="9" width="18.5703125" style="1" customWidth="1"/>
    <col min="10" max="10" width="25.85546875" style="1" bestFit="1" customWidth="1"/>
    <col min="11" max="11" width="22" style="1" customWidth="1"/>
    <col min="12" max="12" width="17.42578125" style="1" bestFit="1" customWidth="1"/>
    <col min="13" max="13" width="14.140625" style="1" customWidth="1"/>
    <col min="14" max="14" width="15.7109375" style="1" customWidth="1"/>
    <col min="15" max="15" width="17.7109375" style="1" bestFit="1" customWidth="1"/>
    <col min="16" max="16384" width="9.140625" style="1"/>
  </cols>
  <sheetData>
    <row r="1" spans="4:16" x14ac:dyDescent="0.25">
      <c r="J1" s="6"/>
      <c r="K1" s="7"/>
      <c r="L1" s="7"/>
      <c r="M1" s="7"/>
      <c r="N1" s="7"/>
      <c r="O1" s="5"/>
      <c r="P1" s="5"/>
    </row>
    <row r="2" spans="4:16" x14ac:dyDescent="0.25">
      <c r="D2" s="14" t="s">
        <v>0</v>
      </c>
      <c r="E2" s="15" t="s">
        <v>1</v>
      </c>
      <c r="G2" s="14" t="s">
        <v>17</v>
      </c>
      <c r="H2" s="14" t="s">
        <v>7</v>
      </c>
      <c r="I2" s="14" t="s">
        <v>13</v>
      </c>
      <c r="J2" s="14" t="s">
        <v>14</v>
      </c>
      <c r="K2" s="12"/>
      <c r="L2" s="7"/>
      <c r="M2" s="7"/>
      <c r="N2" s="7"/>
      <c r="O2" s="5"/>
      <c r="P2" s="5"/>
    </row>
    <row r="3" spans="4:16" x14ac:dyDescent="0.25">
      <c r="D3" s="14" t="s">
        <v>2</v>
      </c>
      <c r="E3" s="15" t="s">
        <v>5</v>
      </c>
      <c r="G3" s="17" t="s">
        <v>18</v>
      </c>
      <c r="H3" s="43">
        <v>410000</v>
      </c>
      <c r="I3" s="17" t="s">
        <v>53</v>
      </c>
      <c r="J3" s="17" t="s">
        <v>54</v>
      </c>
      <c r="K3" s="7"/>
      <c r="L3" s="7"/>
      <c r="M3" s="7"/>
      <c r="N3" s="7"/>
      <c r="O3" s="5"/>
      <c r="P3" s="5"/>
    </row>
    <row r="4" spans="4:16" ht="15" customHeight="1" x14ac:dyDescent="0.25">
      <c r="D4" s="14" t="s">
        <v>11</v>
      </c>
      <c r="E4" s="15" t="s">
        <v>1</v>
      </c>
      <c r="G4" s="17" t="s">
        <v>19</v>
      </c>
      <c r="H4" s="17" t="s">
        <v>15</v>
      </c>
      <c r="I4" s="17" t="s">
        <v>26</v>
      </c>
      <c r="J4" s="17" t="s">
        <v>50</v>
      </c>
      <c r="K4" s="5"/>
      <c r="L4" s="5"/>
      <c r="M4" s="10"/>
      <c r="N4" s="9"/>
      <c r="O4" s="5"/>
      <c r="P4" s="5"/>
    </row>
    <row r="5" spans="4:16" x14ac:dyDescent="0.25">
      <c r="G5" s="17"/>
      <c r="H5" s="17"/>
      <c r="I5" s="17" t="s">
        <v>25</v>
      </c>
      <c r="J5" s="17" t="s">
        <v>24</v>
      </c>
      <c r="K5" s="8"/>
      <c r="L5" s="11"/>
      <c r="M5" s="11"/>
      <c r="N5" s="8"/>
      <c r="O5" s="5"/>
      <c r="P5" s="5"/>
    </row>
    <row r="6" spans="4:16" x14ac:dyDescent="0.25">
      <c r="D6" s="14" t="s">
        <v>23</v>
      </c>
      <c r="E6" s="15"/>
      <c r="F6" s="4"/>
      <c r="L6" s="2"/>
      <c r="M6" s="2"/>
      <c r="N6" s="2"/>
    </row>
    <row r="7" spans="4:16" x14ac:dyDescent="0.25">
      <c r="F7" s="4"/>
      <c r="L7" s="2"/>
      <c r="M7" s="2"/>
      <c r="N7" s="2"/>
    </row>
    <row r="8" spans="4:16" x14ac:dyDescent="0.25">
      <c r="D8" s="14" t="s">
        <v>6</v>
      </c>
      <c r="E8" s="14" t="s">
        <v>4</v>
      </c>
      <c r="F8" s="14" t="s">
        <v>12</v>
      </c>
      <c r="G8" s="14" t="s">
        <v>52</v>
      </c>
      <c r="H8" s="14" t="s">
        <v>8</v>
      </c>
      <c r="I8" s="14" t="s">
        <v>3</v>
      </c>
      <c r="J8" s="14" t="s">
        <v>9</v>
      </c>
    </row>
    <row r="9" spans="4:16" x14ac:dyDescent="0.25">
      <c r="D9" s="16" t="str">
        <f t="shared" ref="D9:D28" si="0">IF(F9&gt;0,$E$2,"")</f>
        <v/>
      </c>
      <c r="E9" s="16">
        <v>1</v>
      </c>
      <c r="F9" s="41"/>
      <c r="G9" s="40"/>
      <c r="H9" s="17" t="str">
        <f>+IF(F9&gt;0,F9*G9,"")</f>
        <v/>
      </c>
      <c r="I9" s="18" t="str">
        <f>+IF(F9&gt;0,SUM($F$9:F9),"")</f>
        <v/>
      </c>
      <c r="J9" s="17" t="str">
        <f>IF(G9="","",+I9*G9)</f>
        <v/>
      </c>
      <c r="K9" s="20"/>
    </row>
    <row r="10" spans="4:16" x14ac:dyDescent="0.25">
      <c r="D10" s="16" t="str">
        <f t="shared" si="0"/>
        <v/>
      </c>
      <c r="E10" s="16">
        <v>2</v>
      </c>
      <c r="F10" s="41"/>
      <c r="G10" s="40"/>
      <c r="H10" s="17" t="str">
        <f t="shared" ref="H10:H28" si="1">+IF(F10&gt;0,F10*G10,"")</f>
        <v/>
      </c>
      <c r="I10" s="18" t="str">
        <f>+IF(F10&gt;0,SUM($F$9:F10),"")</f>
        <v/>
      </c>
      <c r="J10" s="17" t="str">
        <f>IF(G10="","",+H10+J9)</f>
        <v/>
      </c>
      <c r="K10" s="20"/>
    </row>
    <row r="11" spans="4:16" x14ac:dyDescent="0.25">
      <c r="D11" s="16" t="str">
        <f t="shared" si="0"/>
        <v/>
      </c>
      <c r="E11" s="16">
        <v>3</v>
      </c>
      <c r="F11" s="41"/>
      <c r="G11" s="40"/>
      <c r="H11" s="17" t="str">
        <f t="shared" si="1"/>
        <v/>
      </c>
      <c r="I11" s="18" t="str">
        <f>+IF(F11&gt;0,SUM($F$9:F11),"")</f>
        <v/>
      </c>
      <c r="J11" s="17" t="str">
        <f t="shared" ref="J11:J28" si="2">IF(G11="","",+H11+J10)</f>
        <v/>
      </c>
      <c r="K11" s="20"/>
    </row>
    <row r="12" spans="4:16" x14ac:dyDescent="0.25">
      <c r="D12" s="16" t="str">
        <f t="shared" si="0"/>
        <v/>
      </c>
      <c r="E12" s="16">
        <v>4</v>
      </c>
      <c r="F12" s="41"/>
      <c r="G12" s="40"/>
      <c r="H12" s="17" t="str">
        <f t="shared" si="1"/>
        <v/>
      </c>
      <c r="I12" s="18" t="str">
        <f>+IF(F12&gt;0,SUM($F$9:F12),"")</f>
        <v/>
      </c>
      <c r="J12" s="17" t="str">
        <f t="shared" si="2"/>
        <v/>
      </c>
      <c r="K12" s="20"/>
    </row>
    <row r="13" spans="4:16" x14ac:dyDescent="0.25">
      <c r="D13" s="16" t="str">
        <f t="shared" si="0"/>
        <v/>
      </c>
      <c r="E13" s="16">
        <v>5</v>
      </c>
      <c r="F13" s="41"/>
      <c r="G13" s="40"/>
      <c r="H13" s="17" t="str">
        <f t="shared" si="1"/>
        <v/>
      </c>
      <c r="I13" s="18" t="str">
        <f>+IF(F13&gt;0,SUM($F$9:F13),"")</f>
        <v/>
      </c>
      <c r="J13" s="17" t="str">
        <f t="shared" si="2"/>
        <v/>
      </c>
      <c r="K13" s="20"/>
    </row>
    <row r="14" spans="4:16" x14ac:dyDescent="0.25">
      <c r="D14" s="16" t="str">
        <f t="shared" si="0"/>
        <v/>
      </c>
      <c r="E14" s="16">
        <v>6</v>
      </c>
      <c r="F14" s="41"/>
      <c r="G14" s="40"/>
      <c r="H14" s="17" t="str">
        <f t="shared" si="1"/>
        <v/>
      </c>
      <c r="I14" s="18" t="str">
        <f>+IF(F14&gt;0,SUM($F$9:F14),"")</f>
        <v/>
      </c>
      <c r="J14" s="17" t="str">
        <f t="shared" si="2"/>
        <v/>
      </c>
      <c r="K14" s="20"/>
    </row>
    <row r="15" spans="4:16" x14ac:dyDescent="0.25">
      <c r="D15" s="16" t="str">
        <f t="shared" si="0"/>
        <v/>
      </c>
      <c r="E15" s="16">
        <v>7</v>
      </c>
      <c r="F15" s="41"/>
      <c r="G15" s="40"/>
      <c r="H15" s="17" t="str">
        <f t="shared" si="1"/>
        <v/>
      </c>
      <c r="I15" s="18" t="str">
        <f>+IF(F15&gt;0,SUM($F$9:F15),"")</f>
        <v/>
      </c>
      <c r="J15" s="17" t="str">
        <f t="shared" si="2"/>
        <v/>
      </c>
      <c r="K15" s="20"/>
    </row>
    <row r="16" spans="4:16" x14ac:dyDescent="0.25">
      <c r="D16" s="16" t="str">
        <f t="shared" si="0"/>
        <v/>
      </c>
      <c r="E16" s="16">
        <v>8</v>
      </c>
      <c r="F16" s="41"/>
      <c r="G16" s="40"/>
      <c r="H16" s="17" t="str">
        <f t="shared" si="1"/>
        <v/>
      </c>
      <c r="I16" s="18" t="str">
        <f>+IF(F16&gt;0,SUM($F$9:F16),"")</f>
        <v/>
      </c>
      <c r="J16" s="17" t="str">
        <f t="shared" si="2"/>
        <v/>
      </c>
      <c r="K16" s="20"/>
    </row>
    <row r="17" spans="4:10" x14ac:dyDescent="0.25">
      <c r="D17" s="16" t="str">
        <f t="shared" si="0"/>
        <v/>
      </c>
      <c r="E17" s="16">
        <v>9</v>
      </c>
      <c r="F17" s="41"/>
      <c r="G17" s="40"/>
      <c r="H17" s="17" t="str">
        <f t="shared" si="1"/>
        <v/>
      </c>
      <c r="I17" s="18" t="str">
        <f>+IF(F17&gt;0,SUM($F$9:F17),"")</f>
        <v/>
      </c>
      <c r="J17" s="17" t="str">
        <f t="shared" si="2"/>
        <v/>
      </c>
    </row>
    <row r="18" spans="4:10" x14ac:dyDescent="0.25">
      <c r="D18" s="16" t="str">
        <f t="shared" si="0"/>
        <v/>
      </c>
      <c r="E18" s="16">
        <v>10</v>
      </c>
      <c r="F18" s="41"/>
      <c r="G18" s="40"/>
      <c r="H18" s="17" t="str">
        <f t="shared" si="1"/>
        <v/>
      </c>
      <c r="I18" s="18" t="str">
        <f>+IF(F18&gt;0,SUM($F$9:F18),"")</f>
        <v/>
      </c>
      <c r="J18" s="17" t="str">
        <f t="shared" si="2"/>
        <v/>
      </c>
    </row>
    <row r="19" spans="4:10" x14ac:dyDescent="0.25">
      <c r="D19" s="16" t="str">
        <f t="shared" si="0"/>
        <v/>
      </c>
      <c r="E19" s="16">
        <v>11</v>
      </c>
      <c r="F19" s="41"/>
      <c r="G19" s="40"/>
      <c r="H19" s="17" t="str">
        <f t="shared" si="1"/>
        <v/>
      </c>
      <c r="I19" s="18" t="str">
        <f>+IF(F19&gt;0,SUM($F$9:F19),"")</f>
        <v/>
      </c>
      <c r="J19" s="17" t="str">
        <f t="shared" si="2"/>
        <v/>
      </c>
    </row>
    <row r="20" spans="4:10" x14ac:dyDescent="0.25">
      <c r="D20" s="16" t="str">
        <f t="shared" si="0"/>
        <v/>
      </c>
      <c r="E20" s="16">
        <v>12</v>
      </c>
      <c r="F20" s="41"/>
      <c r="G20" s="40"/>
      <c r="H20" s="17" t="str">
        <f t="shared" si="1"/>
        <v/>
      </c>
      <c r="I20" s="18" t="str">
        <f>+IF(F20&gt;0,SUM($F$9:F20),"")</f>
        <v/>
      </c>
      <c r="J20" s="17" t="str">
        <f t="shared" si="2"/>
        <v/>
      </c>
    </row>
    <row r="21" spans="4:10" x14ac:dyDescent="0.25">
      <c r="D21" s="16" t="str">
        <f t="shared" si="0"/>
        <v/>
      </c>
      <c r="E21" s="16">
        <v>13</v>
      </c>
      <c r="F21" s="41"/>
      <c r="G21" s="40"/>
      <c r="H21" s="17" t="str">
        <f t="shared" si="1"/>
        <v/>
      </c>
      <c r="I21" s="18" t="str">
        <f>+IF(F21&gt;0,SUM($F$9:F21),"")</f>
        <v/>
      </c>
      <c r="J21" s="17" t="str">
        <f t="shared" si="2"/>
        <v/>
      </c>
    </row>
    <row r="22" spans="4:10" x14ac:dyDescent="0.25">
      <c r="D22" s="16" t="str">
        <f t="shared" si="0"/>
        <v/>
      </c>
      <c r="E22" s="16">
        <v>14</v>
      </c>
      <c r="F22" s="41"/>
      <c r="G22" s="40"/>
      <c r="H22" s="17" t="str">
        <f t="shared" si="1"/>
        <v/>
      </c>
      <c r="I22" s="18" t="str">
        <f>+IF(F22&gt;0,SUM($F$9:F22),"")</f>
        <v/>
      </c>
      <c r="J22" s="17" t="str">
        <f t="shared" si="2"/>
        <v/>
      </c>
    </row>
    <row r="23" spans="4:10" x14ac:dyDescent="0.25">
      <c r="D23" s="16" t="str">
        <f t="shared" si="0"/>
        <v/>
      </c>
      <c r="E23" s="16">
        <v>15</v>
      </c>
      <c r="F23" s="41"/>
      <c r="G23" s="40"/>
      <c r="H23" s="17" t="str">
        <f t="shared" si="1"/>
        <v/>
      </c>
      <c r="I23" s="18" t="str">
        <f>+IF(F23&gt;0,SUM($F$9:F23),"")</f>
        <v/>
      </c>
      <c r="J23" s="17" t="str">
        <f t="shared" si="2"/>
        <v/>
      </c>
    </row>
    <row r="24" spans="4:10" x14ac:dyDescent="0.25">
      <c r="D24" s="16" t="str">
        <f t="shared" si="0"/>
        <v/>
      </c>
      <c r="E24" s="16">
        <v>16</v>
      </c>
      <c r="F24" s="41"/>
      <c r="G24" s="40"/>
      <c r="H24" s="17" t="str">
        <f t="shared" si="1"/>
        <v/>
      </c>
      <c r="I24" s="18" t="str">
        <f>+IF(F24&gt;0,SUM($F$9:F24),"")</f>
        <v/>
      </c>
      <c r="J24" s="17" t="str">
        <f t="shared" si="2"/>
        <v/>
      </c>
    </row>
    <row r="25" spans="4:10" x14ac:dyDescent="0.25">
      <c r="D25" s="16" t="str">
        <f t="shared" si="0"/>
        <v/>
      </c>
      <c r="E25" s="16">
        <v>17</v>
      </c>
      <c r="F25" s="41"/>
      <c r="G25" s="40"/>
      <c r="H25" s="17" t="str">
        <f t="shared" si="1"/>
        <v/>
      </c>
      <c r="I25" s="18" t="str">
        <f>+IF(F25&gt;0,SUM($F$9:F25),"")</f>
        <v/>
      </c>
      <c r="J25" s="17" t="str">
        <f t="shared" si="2"/>
        <v/>
      </c>
    </row>
    <row r="26" spans="4:10" x14ac:dyDescent="0.25">
      <c r="D26" s="16" t="str">
        <f t="shared" si="0"/>
        <v/>
      </c>
      <c r="E26" s="16">
        <v>18</v>
      </c>
      <c r="F26" s="41"/>
      <c r="G26" s="40"/>
      <c r="H26" s="17" t="str">
        <f t="shared" si="1"/>
        <v/>
      </c>
      <c r="I26" s="18" t="str">
        <f>+IF(F26&gt;0,SUM($F$9:F26),"")</f>
        <v/>
      </c>
      <c r="J26" s="17" t="str">
        <f t="shared" si="2"/>
        <v/>
      </c>
    </row>
    <row r="27" spans="4:10" x14ac:dyDescent="0.25">
      <c r="D27" s="16" t="str">
        <f t="shared" si="0"/>
        <v/>
      </c>
      <c r="E27" s="16">
        <v>19</v>
      </c>
      <c r="F27" s="41"/>
      <c r="G27" s="40"/>
      <c r="H27" s="17" t="str">
        <f t="shared" si="1"/>
        <v/>
      </c>
      <c r="I27" s="18" t="str">
        <f>+IF(F27&gt;0,SUM($F$9:F27),"")</f>
        <v/>
      </c>
      <c r="J27" s="17" t="str">
        <f t="shared" si="2"/>
        <v/>
      </c>
    </row>
    <row r="28" spans="4:10" x14ac:dyDescent="0.25">
      <c r="D28" s="16" t="str">
        <f t="shared" si="0"/>
        <v/>
      </c>
      <c r="E28" s="16">
        <v>20</v>
      </c>
      <c r="F28" s="41"/>
      <c r="G28" s="40"/>
      <c r="H28" s="17" t="str">
        <f t="shared" si="1"/>
        <v/>
      </c>
      <c r="I28" s="18" t="str">
        <f>+IF(F28&gt;0,SUM($F$9:F28),"")</f>
        <v/>
      </c>
      <c r="J28" s="17" t="str">
        <f t="shared" si="2"/>
        <v/>
      </c>
    </row>
    <row r="29" spans="4:10" x14ac:dyDescent="0.25">
      <c r="F29" s="20"/>
    </row>
    <row r="30" spans="4:10" x14ac:dyDescent="0.25">
      <c r="F30" s="19"/>
    </row>
    <row r="33" spans="4:4" x14ac:dyDescent="0.25">
      <c r="D33" s="3"/>
    </row>
  </sheetData>
  <sheetProtection password="C770" sheet="1" objects="1" scenarios="1" selectLockedCells="1"/>
  <sortState ref="F9:G28">
    <sortCondition descending="1" ref="G9:G28"/>
  </sortState>
  <dataValidations count="6">
    <dataValidation type="whole" allowBlank="1" showErrorMessage="1" errorTitle="Only Integer value" error="Value must be integer between 0 and 1,500,000" promptTitle="Volume" prompt="Total volume must not exceed 1,200,000 MWh" sqref="F9:F28">
      <formula1>1</formula1>
      <formula2>1500000</formula2>
    </dataValidation>
    <dataValidation type="whole" operator="lessThanOrEqual" allowBlank="1" showInputMessage="1" showErrorMessage="1" error="Total amount must not exceed 1,000,000 MWh_x000a_" sqref="F30">
      <formula1>1000000</formula1>
    </dataValidation>
    <dataValidation type="whole" operator="lessThanOrEqual" allowBlank="1" showInputMessage="1" showErrorMessage="1" errorTitle="Total volume bid" error="Sum of volume must not exceeding 1,000,000_x000a_" sqref="I11:I28">
      <formula1>1000000</formula1>
    </dataValidation>
    <dataValidation type="whole" operator="lessThan" allowBlank="1" showInputMessage="1" showErrorMessage="1" sqref="K9:K28">
      <formula1>1000001</formula1>
    </dataValidation>
    <dataValidation type="whole" operator="lessThanOrEqual" allowBlank="1" showInputMessage="1" showErrorMessage="1" errorTitle="Total volume bid" error="Sum of volume must not exceeding 1,200,000_x000a_" sqref="I9:I10">
      <formula1>1200000</formula1>
    </dataValidation>
    <dataValidation type="whole" operator="lessThan" allowBlank="1" showErrorMessage="1" errorTitle="To high volume" error="To high_x000a_" sqref="F29">
      <formula1>1200000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36"/>
  <sheetViews>
    <sheetView showGridLines="0" workbookViewId="0">
      <selection activeCell="E2" sqref="E2"/>
    </sheetView>
  </sheetViews>
  <sheetFormatPr defaultRowHeight="15" x14ac:dyDescent="0.25"/>
  <cols>
    <col min="1" max="2" width="9.140625" style="1"/>
    <col min="3" max="3" width="3.28515625" style="1" customWidth="1"/>
    <col min="4" max="4" width="27" style="1" customWidth="1"/>
    <col min="5" max="5" width="15.5703125" style="1" bestFit="1" customWidth="1"/>
    <col min="6" max="6" width="19.140625" style="1" customWidth="1"/>
    <col min="7" max="7" width="18.5703125" style="1" customWidth="1"/>
    <col min="8" max="8" width="18.7109375" style="1" bestFit="1" customWidth="1"/>
    <col min="9" max="9" width="18.5703125" style="1" customWidth="1"/>
    <col min="10" max="10" width="25.85546875" style="1" bestFit="1" customWidth="1"/>
    <col min="11" max="11" width="22" style="1" customWidth="1"/>
    <col min="12" max="12" width="17.42578125" style="1" bestFit="1" customWidth="1"/>
    <col min="13" max="13" width="14.140625" style="1" customWidth="1"/>
    <col min="14" max="14" width="15.7109375" style="1" customWidth="1"/>
    <col min="15" max="15" width="17.7109375" style="1" bestFit="1" customWidth="1"/>
    <col min="16" max="16384" width="9.140625" style="1"/>
  </cols>
  <sheetData>
    <row r="1" spans="4:16" x14ac:dyDescent="0.25">
      <c r="J1" s="6"/>
      <c r="K1" s="7"/>
      <c r="L1" s="7"/>
      <c r="M1" s="7"/>
      <c r="N1" s="7"/>
      <c r="O1" s="5"/>
      <c r="P1" s="5"/>
    </row>
    <row r="2" spans="4:16" x14ac:dyDescent="0.25">
      <c r="D2" s="14" t="s">
        <v>0</v>
      </c>
      <c r="E2" s="15" t="s">
        <v>10</v>
      </c>
      <c r="G2" s="14" t="s">
        <v>17</v>
      </c>
      <c r="H2" s="14" t="s">
        <v>7</v>
      </c>
      <c r="I2" s="14" t="s">
        <v>13</v>
      </c>
      <c r="J2" s="14" t="s">
        <v>14</v>
      </c>
      <c r="K2" s="12"/>
      <c r="L2" s="7"/>
      <c r="M2" s="7"/>
      <c r="N2" s="7"/>
      <c r="O2" s="5"/>
      <c r="P2" s="5"/>
    </row>
    <row r="3" spans="4:16" x14ac:dyDescent="0.25">
      <c r="D3" s="14" t="s">
        <v>2</v>
      </c>
      <c r="E3" s="21" t="s">
        <v>20</v>
      </c>
      <c r="G3" s="17" t="s">
        <v>18</v>
      </c>
      <c r="H3" s="43">
        <v>410000</v>
      </c>
      <c r="I3" s="17" t="s">
        <v>53</v>
      </c>
      <c r="J3" s="17" t="s">
        <v>54</v>
      </c>
      <c r="K3" s="13"/>
      <c r="L3" s="7"/>
      <c r="M3" s="7"/>
      <c r="N3" s="7"/>
      <c r="O3" s="5"/>
      <c r="P3" s="5"/>
    </row>
    <row r="4" spans="4:16" ht="15" customHeight="1" x14ac:dyDescent="0.25">
      <c r="D4" s="14" t="s">
        <v>11</v>
      </c>
      <c r="E4" s="15" t="s">
        <v>21</v>
      </c>
      <c r="G4" s="17" t="s">
        <v>19</v>
      </c>
      <c r="H4" s="17" t="s">
        <v>15</v>
      </c>
      <c r="I4" s="17" t="s">
        <v>26</v>
      </c>
      <c r="J4" s="17" t="s">
        <v>50</v>
      </c>
      <c r="K4" s="5"/>
      <c r="L4" s="10"/>
      <c r="M4" s="10"/>
      <c r="N4" s="9"/>
      <c r="O4" s="5"/>
      <c r="P4" s="5"/>
    </row>
    <row r="5" spans="4:16" x14ac:dyDescent="0.25">
      <c r="G5" s="17"/>
      <c r="H5" s="17"/>
      <c r="I5" s="17" t="s">
        <v>25</v>
      </c>
      <c r="J5" s="17" t="s">
        <v>24</v>
      </c>
      <c r="K5" s="8"/>
      <c r="L5" s="11"/>
      <c r="M5" s="11"/>
      <c r="N5" s="8"/>
      <c r="O5" s="5"/>
      <c r="P5" s="5"/>
    </row>
    <row r="6" spans="4:16" x14ac:dyDescent="0.25">
      <c r="D6" s="14" t="s">
        <v>23</v>
      </c>
      <c r="E6" s="15" t="s">
        <v>22</v>
      </c>
      <c r="F6" s="4"/>
      <c r="L6" s="2"/>
      <c r="M6" s="2"/>
      <c r="N6" s="2"/>
    </row>
    <row r="7" spans="4:16" x14ac:dyDescent="0.25">
      <c r="F7" s="4"/>
      <c r="L7" s="2"/>
      <c r="M7" s="2"/>
      <c r="N7" s="2"/>
    </row>
    <row r="8" spans="4:16" x14ac:dyDescent="0.25">
      <c r="D8" s="14" t="s">
        <v>6</v>
      </c>
      <c r="E8" s="14" t="s">
        <v>4</v>
      </c>
      <c r="F8" s="14" t="s">
        <v>12</v>
      </c>
      <c r="G8" s="14" t="s">
        <v>16</v>
      </c>
      <c r="H8" s="14" t="s">
        <v>8</v>
      </c>
      <c r="I8" s="14" t="s">
        <v>3</v>
      </c>
      <c r="J8" s="14" t="s">
        <v>9</v>
      </c>
    </row>
    <row r="9" spans="4:16" x14ac:dyDescent="0.25">
      <c r="D9" s="16" t="str">
        <f t="shared" ref="D9:D28" si="0">IF(F9&gt;0,$E$2,"")</f>
        <v>Energicia</v>
      </c>
      <c r="E9" s="16">
        <v>1</v>
      </c>
      <c r="F9" s="41">
        <v>100000</v>
      </c>
      <c r="G9" s="40">
        <v>3.4</v>
      </c>
      <c r="H9" s="17">
        <f>+IF(F9&gt;0,F9*G9,"")</f>
        <v>340000</v>
      </c>
      <c r="I9" s="18">
        <f>+IF(F9&gt;0,SUM($F$9:F9),"")</f>
        <v>100000</v>
      </c>
      <c r="J9" s="17">
        <f>+I9*G9</f>
        <v>340000</v>
      </c>
      <c r="K9" s="20"/>
    </row>
    <row r="10" spans="4:16" x14ac:dyDescent="0.25">
      <c r="D10" s="16" t="str">
        <f t="shared" si="0"/>
        <v>Energicia</v>
      </c>
      <c r="E10" s="16">
        <v>2</v>
      </c>
      <c r="F10" s="41">
        <v>100000</v>
      </c>
      <c r="G10" s="40">
        <v>3.2</v>
      </c>
      <c r="H10" s="17">
        <f t="shared" ref="H10:H28" si="1">+IF(F10&gt;0,F10*G10,"")</f>
        <v>320000</v>
      </c>
      <c r="I10" s="18">
        <f>+IF(F10&gt;0,SUM($F$9:F10),"")</f>
        <v>200000</v>
      </c>
      <c r="J10" s="17">
        <f>H10+J9</f>
        <v>660000</v>
      </c>
      <c r="K10" s="20"/>
    </row>
    <row r="11" spans="4:16" x14ac:dyDescent="0.25">
      <c r="D11" s="16" t="str">
        <f t="shared" si="0"/>
        <v>Energicia</v>
      </c>
      <c r="E11" s="16">
        <v>3</v>
      </c>
      <c r="F11" s="41">
        <v>100000</v>
      </c>
      <c r="G11" s="40">
        <v>3.15</v>
      </c>
      <c r="H11" s="17">
        <f t="shared" si="1"/>
        <v>315000</v>
      </c>
      <c r="I11" s="18">
        <f>+IF(F11&gt;0,SUM($F$9:F11),"")</f>
        <v>300000</v>
      </c>
      <c r="J11" s="17">
        <f t="shared" ref="J11:J28" si="2">H11+J10</f>
        <v>975000</v>
      </c>
      <c r="K11" s="20"/>
    </row>
    <row r="12" spans="4:16" x14ac:dyDescent="0.25">
      <c r="D12" s="16" t="str">
        <f t="shared" si="0"/>
        <v>Energicia</v>
      </c>
      <c r="E12" s="16">
        <v>4</v>
      </c>
      <c r="F12" s="41">
        <v>100000</v>
      </c>
      <c r="G12" s="40">
        <v>3.1</v>
      </c>
      <c r="H12" s="17">
        <f t="shared" si="1"/>
        <v>310000</v>
      </c>
      <c r="I12" s="18">
        <f>+IF(F12&gt;0,SUM($F$9:F12),"")</f>
        <v>400000</v>
      </c>
      <c r="J12" s="17">
        <f t="shared" si="2"/>
        <v>1285000</v>
      </c>
      <c r="K12" s="20"/>
    </row>
    <row r="13" spans="4:16" x14ac:dyDescent="0.25">
      <c r="D13" s="16" t="str">
        <f t="shared" si="0"/>
        <v>Energicia</v>
      </c>
      <c r="E13" s="16">
        <v>5</v>
      </c>
      <c r="F13" s="41">
        <v>100000</v>
      </c>
      <c r="G13" s="40">
        <v>3.05</v>
      </c>
      <c r="H13" s="17">
        <f t="shared" si="1"/>
        <v>305000</v>
      </c>
      <c r="I13" s="18">
        <f>+IF(F13&gt;0,SUM($F$9:F13),"")</f>
        <v>500000</v>
      </c>
      <c r="J13" s="17">
        <f t="shared" si="2"/>
        <v>1590000</v>
      </c>
      <c r="K13" s="20"/>
    </row>
    <row r="14" spans="4:16" x14ac:dyDescent="0.25">
      <c r="D14" s="16" t="str">
        <f t="shared" si="0"/>
        <v>Energicia</v>
      </c>
      <c r="E14" s="16">
        <v>6</v>
      </c>
      <c r="F14" s="41">
        <v>350000</v>
      </c>
      <c r="G14" s="40">
        <v>3</v>
      </c>
      <c r="H14" s="17">
        <f t="shared" si="1"/>
        <v>1050000</v>
      </c>
      <c r="I14" s="18">
        <f>+IF(F14&gt;0,SUM($F$9:F14),"")</f>
        <v>850000</v>
      </c>
      <c r="J14" s="17">
        <f t="shared" si="2"/>
        <v>2640000</v>
      </c>
      <c r="K14" s="20"/>
    </row>
    <row r="15" spans="4:16" x14ac:dyDescent="0.25">
      <c r="D15" s="16" t="str">
        <f t="shared" si="0"/>
        <v/>
      </c>
      <c r="E15" s="16">
        <v>7</v>
      </c>
      <c r="F15" s="41"/>
      <c r="G15" s="40"/>
      <c r="H15" s="17" t="str">
        <f t="shared" si="1"/>
        <v/>
      </c>
      <c r="I15" s="18" t="str">
        <f>+IF(F15&gt;0,SUM($F$9:F15),"")</f>
        <v/>
      </c>
      <c r="J15" s="17" t="e">
        <f t="shared" si="2"/>
        <v>#VALUE!</v>
      </c>
      <c r="K15" s="20"/>
    </row>
    <row r="16" spans="4:16" x14ac:dyDescent="0.25">
      <c r="D16" s="16" t="str">
        <f t="shared" si="0"/>
        <v/>
      </c>
      <c r="E16" s="16">
        <v>8</v>
      </c>
      <c r="F16" s="41"/>
      <c r="G16" s="40"/>
      <c r="H16" s="17" t="str">
        <f t="shared" si="1"/>
        <v/>
      </c>
      <c r="I16" s="18" t="str">
        <f>+IF(F16&gt;0,SUM($F$9:F16),"")</f>
        <v/>
      </c>
      <c r="J16" s="17" t="e">
        <f t="shared" si="2"/>
        <v>#VALUE!</v>
      </c>
      <c r="K16" s="20"/>
    </row>
    <row r="17" spans="4:10" x14ac:dyDescent="0.25">
      <c r="D17" s="16" t="str">
        <f t="shared" si="0"/>
        <v/>
      </c>
      <c r="E17" s="16">
        <v>9</v>
      </c>
      <c r="F17" s="41"/>
      <c r="G17" s="40"/>
      <c r="H17" s="17" t="str">
        <f t="shared" si="1"/>
        <v/>
      </c>
      <c r="I17" s="18" t="str">
        <f>+IF(F17&gt;0,SUM($F$9:F17),"")</f>
        <v/>
      </c>
      <c r="J17" s="17" t="e">
        <f t="shared" si="2"/>
        <v>#VALUE!</v>
      </c>
    </row>
    <row r="18" spans="4:10" x14ac:dyDescent="0.25">
      <c r="D18" s="16" t="str">
        <f t="shared" si="0"/>
        <v/>
      </c>
      <c r="E18" s="16">
        <v>10</v>
      </c>
      <c r="F18" s="41"/>
      <c r="G18" s="40"/>
      <c r="H18" s="17" t="str">
        <f t="shared" si="1"/>
        <v/>
      </c>
      <c r="I18" s="18" t="str">
        <f>+IF(F18&gt;0,SUM($F$9:F18),"")</f>
        <v/>
      </c>
      <c r="J18" s="17" t="e">
        <f t="shared" si="2"/>
        <v>#VALUE!</v>
      </c>
    </row>
    <row r="19" spans="4:10" x14ac:dyDescent="0.25">
      <c r="D19" s="16" t="str">
        <f t="shared" si="0"/>
        <v/>
      </c>
      <c r="E19" s="16">
        <v>11</v>
      </c>
      <c r="F19" s="41"/>
      <c r="G19" s="40"/>
      <c r="H19" s="17" t="str">
        <f t="shared" si="1"/>
        <v/>
      </c>
      <c r="I19" s="18" t="str">
        <f>+IF(F19&gt;0,SUM($F$9:F19),"")</f>
        <v/>
      </c>
      <c r="J19" s="17" t="e">
        <f t="shared" si="2"/>
        <v>#VALUE!</v>
      </c>
    </row>
    <row r="20" spans="4:10" x14ac:dyDescent="0.25">
      <c r="D20" s="16" t="str">
        <f t="shared" si="0"/>
        <v/>
      </c>
      <c r="E20" s="16">
        <v>12</v>
      </c>
      <c r="F20" s="41"/>
      <c r="G20" s="40"/>
      <c r="H20" s="17" t="str">
        <f t="shared" si="1"/>
        <v/>
      </c>
      <c r="I20" s="18" t="str">
        <f>+IF(F20&gt;0,SUM($F$9:F20),"")</f>
        <v/>
      </c>
      <c r="J20" s="17" t="e">
        <f t="shared" si="2"/>
        <v>#VALUE!</v>
      </c>
    </row>
    <row r="21" spans="4:10" x14ac:dyDescent="0.25">
      <c r="D21" s="16" t="str">
        <f t="shared" si="0"/>
        <v/>
      </c>
      <c r="E21" s="16">
        <v>13</v>
      </c>
      <c r="F21" s="41"/>
      <c r="G21" s="40"/>
      <c r="H21" s="17" t="str">
        <f t="shared" si="1"/>
        <v/>
      </c>
      <c r="I21" s="18" t="str">
        <f>+IF(F21&gt;0,SUM($F$9:F21),"")</f>
        <v/>
      </c>
      <c r="J21" s="17" t="e">
        <f t="shared" si="2"/>
        <v>#VALUE!</v>
      </c>
    </row>
    <row r="22" spans="4:10" x14ac:dyDescent="0.25">
      <c r="D22" s="16" t="str">
        <f t="shared" si="0"/>
        <v/>
      </c>
      <c r="E22" s="16">
        <v>14</v>
      </c>
      <c r="F22" s="41"/>
      <c r="G22" s="40"/>
      <c r="H22" s="17" t="str">
        <f t="shared" si="1"/>
        <v/>
      </c>
      <c r="I22" s="18" t="str">
        <f>+IF(F22&gt;0,SUM($F$9:F22),"")</f>
        <v/>
      </c>
      <c r="J22" s="17" t="e">
        <f t="shared" si="2"/>
        <v>#VALUE!</v>
      </c>
    </row>
    <row r="23" spans="4:10" x14ac:dyDescent="0.25">
      <c r="D23" s="16" t="str">
        <f t="shared" si="0"/>
        <v/>
      </c>
      <c r="E23" s="16">
        <v>15</v>
      </c>
      <c r="F23" s="41"/>
      <c r="G23" s="40"/>
      <c r="H23" s="17" t="str">
        <f t="shared" si="1"/>
        <v/>
      </c>
      <c r="I23" s="18" t="str">
        <f>+IF(F23&gt;0,SUM($F$9:F23),"")</f>
        <v/>
      </c>
      <c r="J23" s="17" t="e">
        <f t="shared" si="2"/>
        <v>#VALUE!</v>
      </c>
    </row>
    <row r="24" spans="4:10" x14ac:dyDescent="0.25">
      <c r="D24" s="16" t="str">
        <f t="shared" si="0"/>
        <v/>
      </c>
      <c r="E24" s="16">
        <v>16</v>
      </c>
      <c r="F24" s="41"/>
      <c r="G24" s="40"/>
      <c r="H24" s="17" t="str">
        <f t="shared" si="1"/>
        <v/>
      </c>
      <c r="I24" s="18" t="str">
        <f>+IF(F24&gt;0,SUM($F$9:F24),"")</f>
        <v/>
      </c>
      <c r="J24" s="17" t="e">
        <f t="shared" si="2"/>
        <v>#VALUE!</v>
      </c>
    </row>
    <row r="25" spans="4:10" x14ac:dyDescent="0.25">
      <c r="D25" s="16" t="str">
        <f t="shared" si="0"/>
        <v/>
      </c>
      <c r="E25" s="16">
        <v>17</v>
      </c>
      <c r="F25" s="41"/>
      <c r="G25" s="40"/>
      <c r="H25" s="17" t="str">
        <f t="shared" si="1"/>
        <v/>
      </c>
      <c r="I25" s="18" t="str">
        <f>+IF(F25&gt;0,SUM($F$9:F25),"")</f>
        <v/>
      </c>
      <c r="J25" s="17" t="e">
        <f t="shared" si="2"/>
        <v>#VALUE!</v>
      </c>
    </row>
    <row r="26" spans="4:10" x14ac:dyDescent="0.25">
      <c r="D26" s="16" t="str">
        <f t="shared" si="0"/>
        <v/>
      </c>
      <c r="E26" s="16">
        <v>18</v>
      </c>
      <c r="F26" s="41"/>
      <c r="G26" s="40"/>
      <c r="H26" s="17" t="str">
        <f t="shared" si="1"/>
        <v/>
      </c>
      <c r="I26" s="18" t="str">
        <f>+IF(F26&gt;0,SUM($F$9:F26),"")</f>
        <v/>
      </c>
      <c r="J26" s="17" t="e">
        <f t="shared" si="2"/>
        <v>#VALUE!</v>
      </c>
    </row>
    <row r="27" spans="4:10" x14ac:dyDescent="0.25">
      <c r="D27" s="16" t="str">
        <f t="shared" si="0"/>
        <v/>
      </c>
      <c r="E27" s="16">
        <v>19</v>
      </c>
      <c r="F27" s="41"/>
      <c r="G27" s="40"/>
      <c r="H27" s="17" t="str">
        <f t="shared" si="1"/>
        <v/>
      </c>
      <c r="I27" s="18" t="str">
        <f>+IF(F27&gt;0,SUM($F$9:F27),"")</f>
        <v/>
      </c>
      <c r="J27" s="17" t="e">
        <f t="shared" si="2"/>
        <v>#VALUE!</v>
      </c>
    </row>
    <row r="28" spans="4:10" x14ac:dyDescent="0.25">
      <c r="D28" s="16" t="str">
        <f t="shared" si="0"/>
        <v/>
      </c>
      <c r="E28" s="16">
        <v>20</v>
      </c>
      <c r="F28" s="41"/>
      <c r="G28" s="40"/>
      <c r="H28" s="17" t="str">
        <f t="shared" si="1"/>
        <v/>
      </c>
      <c r="I28" s="18" t="str">
        <f>+IF(F28&gt;0,SUM($F$9:F28),"")</f>
        <v/>
      </c>
      <c r="J28" s="17" t="e">
        <f t="shared" si="2"/>
        <v>#VALUE!</v>
      </c>
    </row>
    <row r="29" spans="4:10" x14ac:dyDescent="0.25">
      <c r="F29" s="42"/>
    </row>
    <row r="30" spans="4:10" x14ac:dyDescent="0.25">
      <c r="F30" s="19"/>
    </row>
    <row r="33" spans="4:10" x14ac:dyDescent="0.25">
      <c r="D33" s="3"/>
    </row>
    <row r="34" spans="4:10" x14ac:dyDescent="0.25">
      <c r="J34" s="39"/>
    </row>
    <row r="36" spans="4:10" x14ac:dyDescent="0.25">
      <c r="I36" s="39"/>
    </row>
  </sheetData>
  <sheetProtection password="C770" sheet="1" objects="1" scenarios="1" selectLockedCells="1"/>
  <conditionalFormatting sqref="F29">
    <cfRule type="cellIs" dxfId="0" priority="1" operator="greaterThan">
      <formula>1000000</formula>
    </cfRule>
  </conditionalFormatting>
  <dataValidations count="4">
    <dataValidation type="whole" operator="lessThan" allowBlank="1" showInputMessage="1" showErrorMessage="1" sqref="K9:K28">
      <formula1>1000001</formula1>
    </dataValidation>
    <dataValidation type="whole" operator="lessThanOrEqual" allowBlank="1" showInputMessage="1" showErrorMessage="1" errorTitle="Total volume bid" error="Sum of volume must not exceeding 1,000,000_x000a_" sqref="I9:I28">
      <formula1>1000000</formula1>
    </dataValidation>
    <dataValidation type="whole" operator="lessThanOrEqual" allowBlank="1" showInputMessage="1" showErrorMessage="1" error="Total amount must not exceed 1,000,000 MWh_x000a_" sqref="F30">
      <formula1>1000000</formula1>
    </dataValidation>
    <dataValidation type="whole" allowBlank="1" showErrorMessage="1" errorTitle="Only Integer value" error="Value must be integer between 0 and 1,000,000" promptTitle="Volume" prompt="Total volume must not exceed 1,000,000 MWh" sqref="F9:F28">
      <formula1>1</formula1>
      <formula2>1000000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showGridLines="0" workbookViewId="0">
      <selection activeCell="C6" sqref="C6"/>
    </sheetView>
  </sheetViews>
  <sheetFormatPr defaultRowHeight="15" x14ac:dyDescent="0.25"/>
  <cols>
    <col min="2" max="2" width="26.7109375" bestFit="1" customWidth="1"/>
    <col min="3" max="3" width="16.5703125" bestFit="1" customWidth="1"/>
    <col min="4" max="4" width="21.140625" customWidth="1"/>
    <col min="5" max="5" width="16.5703125" bestFit="1" customWidth="1"/>
    <col min="7" max="7" width="18.7109375" bestFit="1" customWidth="1"/>
  </cols>
  <sheetData>
    <row r="2" spans="2:4" ht="18.75" x14ac:dyDescent="0.3">
      <c r="B2" s="31" t="s">
        <v>37</v>
      </c>
      <c r="C2" s="32"/>
      <c r="D2" s="32"/>
    </row>
    <row r="4" spans="2:4" x14ac:dyDescent="0.25">
      <c r="B4" s="29" t="s">
        <v>33</v>
      </c>
      <c r="C4" s="14"/>
      <c r="D4" s="14"/>
    </row>
    <row r="5" spans="2:4" x14ac:dyDescent="0.25">
      <c r="C5" s="33" t="s">
        <v>32</v>
      </c>
    </row>
    <row r="6" spans="2:4" x14ac:dyDescent="0.25">
      <c r="B6" t="s">
        <v>47</v>
      </c>
      <c r="C6" s="37">
        <v>1.1000000000000001</v>
      </c>
      <c r="D6" t="s">
        <v>49</v>
      </c>
    </row>
    <row r="7" spans="2:4" x14ac:dyDescent="0.25">
      <c r="B7" t="s">
        <v>34</v>
      </c>
      <c r="C7">
        <v>650</v>
      </c>
    </row>
    <row r="8" spans="2:4" x14ac:dyDescent="0.25">
      <c r="B8" t="s">
        <v>51</v>
      </c>
      <c r="C8">
        <v>650</v>
      </c>
    </row>
    <row r="10" spans="2:4" x14ac:dyDescent="0.25">
      <c r="B10" s="29" t="s">
        <v>7</v>
      </c>
      <c r="C10" s="14"/>
      <c r="D10" s="14"/>
    </row>
    <row r="11" spans="2:4" x14ac:dyDescent="0.25">
      <c r="C11" t="s">
        <v>27</v>
      </c>
    </row>
    <row r="12" spans="2:4" x14ac:dyDescent="0.25">
      <c r="B12" t="s">
        <v>40</v>
      </c>
      <c r="C12" s="38">
        <v>210000</v>
      </c>
    </row>
    <row r="13" spans="2:4" x14ac:dyDescent="0.25">
      <c r="C13" s="22"/>
    </row>
    <row r="14" spans="2:4" x14ac:dyDescent="0.25">
      <c r="B14" s="29" t="s">
        <v>41</v>
      </c>
      <c r="C14" s="14"/>
      <c r="D14" s="14"/>
    </row>
    <row r="15" spans="2:4" x14ac:dyDescent="0.25">
      <c r="C15" t="s">
        <v>30</v>
      </c>
    </row>
    <row r="16" spans="2:4" x14ac:dyDescent="0.25">
      <c r="B16" t="s">
        <v>42</v>
      </c>
      <c r="C16" s="38">
        <v>150</v>
      </c>
      <c r="D16" t="s">
        <v>45</v>
      </c>
    </row>
    <row r="17" spans="2:7" x14ac:dyDescent="0.25">
      <c r="B17" t="s">
        <v>43</v>
      </c>
      <c r="C17" s="38">
        <v>70</v>
      </c>
      <c r="D17" t="s">
        <v>46</v>
      </c>
    </row>
    <row r="18" spans="2:7" x14ac:dyDescent="0.25">
      <c r="C18" s="23"/>
      <c r="E18" s="27"/>
      <c r="F18" s="23"/>
      <c r="G18" s="28"/>
    </row>
    <row r="19" spans="2:7" x14ac:dyDescent="0.25">
      <c r="B19" s="29" t="s">
        <v>44</v>
      </c>
      <c r="C19" s="14"/>
      <c r="D19" s="14"/>
    </row>
    <row r="20" spans="2:7" x14ac:dyDescent="0.25">
      <c r="C20" s="33" t="s">
        <v>27</v>
      </c>
      <c r="D20" s="33" t="s">
        <v>38</v>
      </c>
    </row>
    <row r="21" spans="2:7" x14ac:dyDescent="0.25">
      <c r="B21" t="s">
        <v>28</v>
      </c>
      <c r="C21" s="27">
        <f>1/(C16*24)</f>
        <v>2.7777777777777778E-4</v>
      </c>
      <c r="D21" s="28">
        <f>C21*C12</f>
        <v>58.333333333333336</v>
      </c>
    </row>
    <row r="22" spans="2:7" x14ac:dyDescent="0.25">
      <c r="B22" t="s">
        <v>29</v>
      </c>
      <c r="C22" s="27">
        <f>1/(C17*24)</f>
        <v>5.9523809523809529E-4</v>
      </c>
      <c r="D22" s="28">
        <f>C22*C12</f>
        <v>125.00000000000001</v>
      </c>
    </row>
    <row r="25" spans="2:7" x14ac:dyDescent="0.25">
      <c r="B25" s="29" t="s">
        <v>39</v>
      </c>
      <c r="C25" s="29"/>
      <c r="D25" s="29"/>
    </row>
    <row r="26" spans="2:7" x14ac:dyDescent="0.25">
      <c r="C26" s="33" t="s">
        <v>32</v>
      </c>
      <c r="D26" s="33" t="s">
        <v>36</v>
      </c>
      <c r="E26" s="30"/>
      <c r="F26" s="30"/>
      <c r="G26" s="30"/>
    </row>
    <row r="27" spans="2:7" x14ac:dyDescent="0.25">
      <c r="B27" t="s">
        <v>31</v>
      </c>
      <c r="C27" s="26">
        <f>C6</f>
        <v>1.1000000000000001</v>
      </c>
      <c r="D27" s="24">
        <f>C12*C27</f>
        <v>231000.00000000003</v>
      </c>
    </row>
    <row r="28" spans="2:7" x14ac:dyDescent="0.25">
      <c r="C28" s="26"/>
    </row>
    <row r="29" spans="2:7" x14ac:dyDescent="0.25">
      <c r="B29" t="s">
        <v>35</v>
      </c>
      <c r="C29" s="26"/>
    </row>
    <row r="30" spans="2:7" x14ac:dyDescent="0.25">
      <c r="B30" t="s">
        <v>28</v>
      </c>
      <c r="C30" s="26">
        <f>(C21-(1/(170*24)))*C7</f>
        <v>2.1241830065359478E-2</v>
      </c>
      <c r="D30" s="25">
        <f>C30*C12</f>
        <v>4460.7843137254904</v>
      </c>
    </row>
    <row r="31" spans="2:7" x14ac:dyDescent="0.25">
      <c r="B31" t="s">
        <v>29</v>
      </c>
      <c r="C31" s="26">
        <f>(C22-(1/(85*24)))*C8</f>
        <v>6.8277310924369783E-2</v>
      </c>
      <c r="D31" s="25">
        <f>C31*C12</f>
        <v>14338.235294117654</v>
      </c>
    </row>
    <row r="33" spans="2:4" x14ac:dyDescent="0.25">
      <c r="B33" s="34" t="s">
        <v>48</v>
      </c>
      <c r="C33" s="35">
        <f>C31+C30+C27</f>
        <v>1.1895191409897294</v>
      </c>
      <c r="D33" s="36">
        <f>D27+D30+D31</f>
        <v>249799.01960784316</v>
      </c>
    </row>
  </sheetData>
  <sheetProtection password="C770" sheet="1" objects="1" scenarios="1" selectLockedCells="1"/>
  <dataValidations count="2">
    <dataValidation type="whole" allowBlank="1" showInputMessage="1" showErrorMessage="1" errorTitle="Attention" error="Value should be between 120 and 170 days_x000a_" sqref="C16">
      <formula1>120</formula1>
      <formula2>170</formula2>
    </dataValidation>
    <dataValidation type="whole" allowBlank="1" showInputMessage="1" showErrorMessage="1" errorTitle="Attention" error="Value should be between 60 and 85 days" sqref="C17">
      <formula1>60</formula1>
      <formula2>85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Bid sheet</vt:lpstr>
      <vt:lpstr>Example</vt:lpstr>
      <vt:lpstr>Flexibility price calculater</vt:lpstr>
    </vt:vector>
  </TitlesOfParts>
  <Company>Energinet.dk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Hans-Åge Nielsen</dc:creator>
  <cp:lastModifiedBy>Iliana Nygaard</cp:lastModifiedBy>
  <dcterms:created xsi:type="dcterms:W3CDTF">2013-03-14T08:10:17Z</dcterms:created>
  <dcterms:modified xsi:type="dcterms:W3CDTF">2018-04-25T08:24:51Z</dcterms:modified>
</cp:coreProperties>
</file>