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Historisk materiale\GAS\Gaslager arkiv\AUKTIONER\GAS for CAPACITY _ June 2020\"/>
    </mc:Choice>
  </mc:AlternateContent>
  <xr:revisionPtr revIDLastSave="0" documentId="13_ncr:1_{52ED925B-8B06-4DA7-8998-7A9BFC042D3F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Bid sheet" sheetId="1" r:id="rId1"/>
    <sheet name="Exampel" sheetId="7" r:id="rId2"/>
    <sheet name="Ark2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H11" i="1"/>
  <c r="K30" i="7"/>
  <c r="J30" i="7"/>
  <c r="I30" i="7"/>
  <c r="H30" i="7"/>
  <c r="D30" i="7"/>
  <c r="K29" i="7"/>
  <c r="J29" i="7"/>
  <c r="I29" i="7"/>
  <c r="H29" i="7"/>
  <c r="D29" i="7"/>
  <c r="K28" i="7"/>
  <c r="J28" i="7"/>
  <c r="I28" i="7"/>
  <c r="H28" i="7"/>
  <c r="D28" i="7"/>
  <c r="K27" i="7"/>
  <c r="J27" i="7"/>
  <c r="I27" i="7"/>
  <c r="H27" i="7"/>
  <c r="D27" i="7"/>
  <c r="K26" i="7"/>
  <c r="J26" i="7"/>
  <c r="I26" i="7"/>
  <c r="H26" i="7"/>
  <c r="D26" i="7"/>
  <c r="K25" i="7"/>
  <c r="J25" i="7"/>
  <c r="I25" i="7"/>
  <c r="H25" i="7"/>
  <c r="D25" i="7"/>
  <c r="K24" i="7"/>
  <c r="J24" i="7"/>
  <c r="I24" i="7"/>
  <c r="H24" i="7"/>
  <c r="D24" i="7"/>
  <c r="K23" i="7"/>
  <c r="J23" i="7"/>
  <c r="I23" i="7"/>
  <c r="H23" i="7"/>
  <c r="D23" i="7"/>
  <c r="K22" i="7"/>
  <c r="J22" i="7"/>
  <c r="I22" i="7"/>
  <c r="H22" i="7"/>
  <c r="D22" i="7"/>
  <c r="K21" i="7"/>
  <c r="J21" i="7"/>
  <c r="I21" i="7"/>
  <c r="H21" i="7"/>
  <c r="D21" i="7"/>
  <c r="K20" i="7"/>
  <c r="J20" i="7"/>
  <c r="I20" i="7"/>
  <c r="H20" i="7"/>
  <c r="D20" i="7"/>
  <c r="K19" i="7"/>
  <c r="J19" i="7"/>
  <c r="I19" i="7"/>
  <c r="H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J12" i="7"/>
  <c r="J13" i="7" s="1"/>
  <c r="J14" i="7" s="1"/>
  <c r="J15" i="7" s="1"/>
  <c r="J16" i="7" s="1"/>
  <c r="J17" i="7" s="1"/>
  <c r="J18" i="7" s="1"/>
  <c r="I12" i="7"/>
  <c r="H12" i="7"/>
  <c r="H13" i="7" s="1"/>
  <c r="H14" i="7" s="1"/>
  <c r="H15" i="7" s="1"/>
  <c r="H16" i="7" s="1"/>
  <c r="H17" i="7" s="1"/>
  <c r="H18" i="7" s="1"/>
  <c r="D12" i="7"/>
  <c r="K11" i="7"/>
  <c r="K12" i="7" s="1"/>
  <c r="K13" i="7" s="1"/>
  <c r="K14" i="7" s="1"/>
  <c r="K15" i="7" s="1"/>
  <c r="K16" i="7" s="1"/>
  <c r="K17" i="7" s="1"/>
  <c r="K18" i="7" s="1"/>
  <c r="J11" i="7"/>
  <c r="I11" i="7"/>
  <c r="H11" i="7"/>
  <c r="D11" i="7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H19" i="1" l="1"/>
  <c r="H20" i="1"/>
  <c r="H21" i="1"/>
  <c r="H22" i="1"/>
  <c r="H23" i="1"/>
  <c r="H24" i="1"/>
  <c r="H25" i="1"/>
  <c r="H26" i="1"/>
  <c r="H27" i="1"/>
  <c r="H28" i="1"/>
  <c r="H29" i="1"/>
  <c r="H30" i="1"/>
  <c r="H12" i="1"/>
  <c r="H13" i="1" s="1"/>
  <c r="H14" i="1" s="1"/>
  <c r="H15" i="1" s="1"/>
  <c r="H16" i="1" s="1"/>
  <c r="H17" i="1" s="1"/>
  <c r="H18" i="1" s="1"/>
  <c r="K19" i="1"/>
  <c r="K20" i="1"/>
  <c r="K21" i="1"/>
  <c r="K22" i="1"/>
  <c r="K23" i="1"/>
  <c r="K24" i="1"/>
  <c r="K25" i="1"/>
  <c r="K26" i="1"/>
  <c r="K27" i="1"/>
  <c r="K28" i="1"/>
  <c r="K29" i="1"/>
  <c r="K30" i="1"/>
  <c r="J19" i="1"/>
  <c r="J20" i="1"/>
  <c r="J21" i="1"/>
  <c r="J22" i="1"/>
  <c r="J23" i="1"/>
  <c r="J24" i="1"/>
  <c r="J25" i="1"/>
  <c r="J26" i="1"/>
  <c r="J27" i="1"/>
  <c r="J28" i="1"/>
  <c r="J29" i="1"/>
  <c r="J30" i="1"/>
  <c r="D26" i="1" l="1"/>
  <c r="D27" i="1"/>
  <c r="D28" i="1"/>
  <c r="D29" i="1"/>
  <c r="D30" i="1"/>
  <c r="D19" i="1"/>
  <c r="D20" i="1"/>
  <c r="D21" i="1"/>
  <c r="D22" i="1"/>
  <c r="D23" i="1"/>
  <c r="D24" i="1"/>
  <c r="D25" i="1"/>
  <c r="K11" i="1"/>
  <c r="K12" i="1" s="1"/>
  <c r="K13" i="1" s="1"/>
  <c r="K14" i="1" s="1"/>
  <c r="K15" i="1" s="1"/>
  <c r="K16" i="1" s="1"/>
  <c r="K17" i="1" s="1"/>
  <c r="K18" i="1" s="1"/>
  <c r="J11" i="1"/>
  <c r="J12" i="1" l="1"/>
  <c r="J13" i="1" s="1"/>
  <c r="J14" i="1" s="1"/>
  <c r="J15" i="1" s="1"/>
  <c r="J16" i="1" s="1"/>
  <c r="J17" i="1" s="1"/>
  <c r="J18" i="1" s="1"/>
  <c r="D12" i="1" l="1"/>
  <c r="D13" i="1"/>
  <c r="D14" i="1"/>
  <c r="D15" i="1"/>
  <c r="D16" i="1"/>
  <c r="D17" i="1"/>
  <c r="D18" i="1"/>
  <c r="D11" i="1"/>
</calcChain>
</file>

<file path=xl/sharedStrings.xml><?xml version="1.0" encoding="utf-8"?>
<sst xmlns="http://schemas.openxmlformats.org/spreadsheetml/2006/main" count="58" uniqueCount="44">
  <si>
    <t>Company name</t>
  </si>
  <si>
    <t>Name</t>
  </si>
  <si>
    <t>Contact</t>
  </si>
  <si>
    <t>Bid number</t>
  </si>
  <si>
    <t>Phone number</t>
  </si>
  <si>
    <t>Customer</t>
  </si>
  <si>
    <t>Contact person</t>
  </si>
  <si>
    <t>Injection</t>
  </si>
  <si>
    <t>Withdrawal</t>
  </si>
  <si>
    <t>Fixed or fill bid</t>
  </si>
  <si>
    <t>Firm capacity</t>
  </si>
  <si>
    <t>Gas delivery to GSD</t>
  </si>
  <si>
    <t>555 MWh</t>
  </si>
  <si>
    <t>0 MWh</t>
  </si>
  <si>
    <t>Resulting firm capacity (MWh)</t>
  </si>
  <si>
    <t>Resulting gas delivery to GSD (MWh)</t>
  </si>
  <si>
    <t>Volume (MWh)</t>
  </si>
  <si>
    <t>Total</t>
  </si>
  <si>
    <t>ROY Capacity</t>
  </si>
  <si>
    <t>Gas delivery to GSD*</t>
  </si>
  <si>
    <t>Volume capacity/Gas delivery</t>
  </si>
  <si>
    <t>Injection capacity</t>
  </si>
  <si>
    <t>Withdrawal capacity</t>
  </si>
  <si>
    <t>800,000 MWh</t>
  </si>
  <si>
    <t>1,200,000 MWh</t>
  </si>
  <si>
    <t>278 MWh</t>
  </si>
  <si>
    <t>Resulting maximum capacities:</t>
  </si>
  <si>
    <t>2,000,000 MWh</t>
  </si>
  <si>
    <t>417 MWh*</t>
  </si>
  <si>
    <t>Total MWh</t>
  </si>
  <si>
    <r>
      <t xml:space="preserve">Value of </t>
    </r>
    <r>
      <rPr>
        <b/>
        <sz val="11"/>
        <color theme="0"/>
        <rFont val="Calibri"/>
        <family val="2"/>
        <scheme val="minor"/>
      </rPr>
      <t>K</t>
    </r>
    <r>
      <rPr>
        <sz val="11"/>
        <color theme="0"/>
        <rFont val="Calibri"/>
        <family val="2"/>
        <scheme val="minor"/>
      </rPr>
      <t xml:space="preserve"> (€/MWh)</t>
    </r>
  </si>
  <si>
    <t>Price assesment area (TTF, NCG or Gaspool)</t>
  </si>
  <si>
    <t>Total Volume bid</t>
  </si>
  <si>
    <r>
      <t xml:space="preserve">Value of </t>
    </r>
    <r>
      <rPr>
        <b/>
        <sz val="11"/>
        <color theme="0"/>
        <rFont val="Calibri"/>
        <family val="2"/>
        <scheme val="minor"/>
      </rPr>
      <t>K</t>
    </r>
    <r>
      <rPr>
        <sz val="11"/>
        <color theme="0"/>
        <rFont val="Calibri"/>
        <family val="2"/>
        <scheme val="minor"/>
      </rPr>
      <t xml:space="preserve"> for the total allocated volume</t>
    </r>
  </si>
  <si>
    <t>Total volume</t>
  </si>
  <si>
    <t>1 MWh consist of:</t>
  </si>
  <si>
    <t>Product specification / Gas for Capacity Agreement</t>
  </si>
  <si>
    <t>Engencia</t>
  </si>
  <si>
    <t>+45 111223344</t>
  </si>
  <si>
    <t>Energy Energyson</t>
  </si>
  <si>
    <t>Fill</t>
  </si>
  <si>
    <t>NCG</t>
  </si>
  <si>
    <t>*The injection capacity for gas delivery is only valid during the Expansion Period</t>
  </si>
  <si>
    <t>Total amounts of Storage Capacity for sale and Natural Gas for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</si>
</sst>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#,##0\ &quot;MWh&quot;"/>
    <numFmt numFmtId="167" formatCode="#,##0\ &quot; €/SY&quot;"/>
    <numFmt numFmtId="168" formatCode="0.0000\ &quot;kWh/h&quot;"/>
    <numFmt numFmtId="169" formatCode="#,##0.00\ &quot;MWh&quot;"/>
    <numFmt numFmtId="170" formatCode="0.#0\ &quot; €/MWh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FDEA7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5BD"/>
        <bgColor indexed="64"/>
      </patternFill>
    </fill>
    <fill>
      <patternFill patternType="solid">
        <fgColor rgb="FFFDEA71"/>
        <bgColor indexed="64"/>
      </patternFill>
    </fill>
    <fill>
      <patternFill patternType="solid">
        <fgColor rgb="FF41517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3" fillId="5" borderId="0" xfId="0" applyFont="1" applyFill="1"/>
    <xf numFmtId="165" fontId="0" fillId="4" borderId="0" xfId="1" applyNumberFormat="1" applyFon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3" borderId="0" xfId="0" applyFill="1"/>
    <xf numFmtId="165" fontId="7" fillId="2" borderId="0" xfId="0" applyNumberFormat="1" applyFont="1" applyFill="1"/>
    <xf numFmtId="165" fontId="0" fillId="2" borderId="0" xfId="0" applyNumberFormat="1" applyFill="1"/>
    <xf numFmtId="16" fontId="0" fillId="2" borderId="0" xfId="0" applyNumberFormat="1" applyFill="1"/>
    <xf numFmtId="2" fontId="0" fillId="2" borderId="0" xfId="0" applyNumberFormat="1" applyFill="1"/>
    <xf numFmtId="0" fontId="10" fillId="5" borderId="0" xfId="0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169" fontId="9" fillId="3" borderId="0" xfId="0" applyNumberFormat="1" applyFont="1" applyFill="1" applyBorder="1" applyAlignment="1">
      <alignment horizontal="right"/>
    </xf>
    <xf numFmtId="168" fontId="9" fillId="3" borderId="0" xfId="0" applyNumberFormat="1" applyFont="1" applyFill="1" applyBorder="1" applyAlignment="1">
      <alignment horizontal="right"/>
    </xf>
    <xf numFmtId="168" fontId="9" fillId="3" borderId="2" xfId="0" applyNumberFormat="1" applyFont="1" applyFill="1" applyBorder="1" applyAlignment="1">
      <alignment horizontal="right"/>
    </xf>
    <xf numFmtId="167" fontId="9" fillId="3" borderId="0" xfId="0" applyNumberFormat="1" applyFont="1" applyFill="1" applyBorder="1" applyAlignment="1">
      <alignment horizontal="right"/>
    </xf>
    <xf numFmtId="167" fontId="9" fillId="3" borderId="2" xfId="0" applyNumberFormat="1" applyFont="1" applyFill="1" applyBorder="1" applyAlignment="1">
      <alignment horizontal="right"/>
    </xf>
    <xf numFmtId="0" fontId="8" fillId="2" borderId="3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left"/>
    </xf>
    <xf numFmtId="167" fontId="9" fillId="3" borderId="6" xfId="0" applyNumberFormat="1" applyFont="1" applyFill="1" applyBorder="1" applyAlignment="1">
      <alignment horizontal="left"/>
    </xf>
    <xf numFmtId="167" fontId="9" fillId="3" borderId="7" xfId="0" applyNumberFormat="1" applyFont="1" applyFill="1" applyBorder="1" applyAlignment="1">
      <alignment horizontal="left"/>
    </xf>
    <xf numFmtId="169" fontId="9" fillId="3" borderId="1" xfId="0" applyNumberFormat="1" applyFont="1" applyFill="1" applyBorder="1" applyAlignment="1">
      <alignment horizontal="right"/>
    </xf>
    <xf numFmtId="167" fontId="9" fillId="3" borderId="1" xfId="0" applyNumberFormat="1" applyFont="1" applyFill="1" applyBorder="1" applyAlignment="1">
      <alignment horizontal="right"/>
    </xf>
    <xf numFmtId="167" fontId="9" fillId="3" borderId="8" xfId="0" applyNumberFormat="1" applyFont="1" applyFill="1" applyBorder="1" applyAlignment="1">
      <alignment horizontal="right"/>
    </xf>
    <xf numFmtId="166" fontId="0" fillId="3" borderId="0" xfId="1" applyNumberFormat="1" applyFont="1" applyFill="1" applyProtection="1"/>
    <xf numFmtId="170" fontId="0" fillId="3" borderId="0" xfId="1" applyNumberFormat="1" applyFont="1" applyFill="1" applyProtection="1"/>
    <xf numFmtId="49" fontId="0" fillId="4" borderId="0" xfId="1" applyNumberFormat="1" applyFont="1" applyFill="1" applyProtection="1">
      <protection locked="0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99C5BD"/>
      <color rgb="FFFDEA71"/>
      <color rgb="FF415171"/>
      <color rgb="FF6AA7B7"/>
      <color rgb="FF7A81AD"/>
      <color rgb="FFF49090"/>
      <color rgb="FFE2564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1</xdr:row>
      <xdr:rowOff>161925</xdr:rowOff>
    </xdr:from>
    <xdr:to>
      <xdr:col>16</xdr:col>
      <xdr:colOff>12700</xdr:colOff>
      <xdr:row>32</xdr:row>
      <xdr:rowOff>114300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646400" y="346075"/>
          <a:ext cx="8216900" cy="5667375"/>
        </a:xfrm>
        <a:prstGeom prst="rect">
          <a:avLst/>
        </a:prstGeom>
        <a:solidFill>
          <a:srgbClr val="415171"/>
        </a:solidFill>
        <a:ln>
          <a:solidFill>
            <a:srgbClr val="7A81A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ATTENTION: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Auction is a </a:t>
          </a:r>
          <a:r>
            <a:rPr lang="da-DK" sz="1100" b="1" i="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Pay as bid</a:t>
          </a:r>
          <a:r>
            <a:rPr lang="da-DK" sz="1100" b="1" i="0" u="non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0" u="non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Auction</a:t>
          </a:r>
          <a:endParaRPr lang="en-GB" sz="1100" b="0" u="non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Allocation</a:t>
          </a:r>
          <a:endParaRPr lang="da-DK">
            <a:effectLst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GSD will sort all Bids for the constant K from the highest to the lowest price, and allocate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capacity from the top until no more capacity is available or no more capacity is demanded.  In case GSD recieve equal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values of K, GSD will rate bids givven for the pricing areas in the following order: (1) TTF, (2) NCG, (3) Gaspool.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case of a successful bid, the resulting price of K will be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bidding price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customer has submitted in the auction.  In Case the customer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has more than one succesfull bid, the value of K will be calculated as the weighted average  value of  all succesfull bids. </a:t>
          </a:r>
          <a:endParaRPr lang="da-DK">
            <a:effectLst/>
          </a:endParaRP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Minimum accepted volume</a:t>
          </a:r>
        </a:p>
        <a:p>
          <a:r>
            <a:rPr lang="en-GB" sz="1100" u="non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minimum volume accepted in each bid is 100.000 MWh</a:t>
          </a:r>
        </a:p>
        <a:p>
          <a:endParaRPr lang="en-GB" sz="1100" u="non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Bid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customers place a total number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of MWh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and a corosponding value of the constant K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value of K can be positive, zero or negative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Constant K is expressed in €/MWh and is a part of the formula descibed in Appendix I to the Auction Rules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see the deatails in the Auction Rules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How to use this Bidding Sheet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Fill out Company name and contact phone number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 Enter the number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of the total MWhs in the cell "Total MWhs"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value of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 for every bid in the yellow cells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Specify whether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highest bid is "fixed volume bid"  or "fill bid" (Auction Rules, clause 6.7.) </a:t>
          </a:r>
        </a:p>
        <a:p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Specify the choosen pricing area (TTF, NCG og Gaspool) 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Bids for K are to be in descending price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 Save the bid sheet and mail it to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contact@gasstorage.dk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Calculations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resulting firm capacity based on the total bid for MWh is calculated in the cell "Resulting firm capacity (MWh)"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resulting gas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delivery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 calculated in the cell "Resulting gas delivery to GSD (MWh)"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1</xdr:row>
      <xdr:rowOff>133349</xdr:rowOff>
    </xdr:from>
    <xdr:to>
      <xdr:col>2</xdr:col>
      <xdr:colOff>11349</xdr:colOff>
      <xdr:row>5</xdr:row>
      <xdr:rowOff>47624</xdr:rowOff>
    </xdr:to>
    <xdr:pic>
      <xdr:nvPicPr>
        <xdr:cNvPr id="4" name="Picture 129" descr="cid:image002.jpg@01D230FA.F0438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49"/>
          <a:ext cx="93527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359833</xdr:colOff>
      <xdr:row>1</xdr:row>
      <xdr:rowOff>31750</xdr:rowOff>
    </xdr:from>
    <xdr:to>
      <xdr:col>11</xdr:col>
      <xdr:colOff>76071</xdr:colOff>
      <xdr:row>8</xdr:row>
      <xdr:rowOff>12536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62D8140-6ECE-4569-8C80-51F4673A6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222250"/>
          <a:ext cx="9495238" cy="1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133349</xdr:rowOff>
    </xdr:from>
    <xdr:to>
      <xdr:col>2</xdr:col>
      <xdr:colOff>11349</xdr:colOff>
      <xdr:row>5</xdr:row>
      <xdr:rowOff>47624</xdr:rowOff>
    </xdr:to>
    <xdr:pic>
      <xdr:nvPicPr>
        <xdr:cNvPr id="3" name="Picture 129" descr="cid:image002.jpg@01D230FA.F0438600">
          <a:extLst>
            <a:ext uri="{FF2B5EF4-FFF2-40B4-BE49-F238E27FC236}">
              <a16:creationId xmlns:a16="http://schemas.microsoft.com/office/drawing/2014/main" id="{17DF86C7-C8E2-4EAE-992F-3AD25F54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23849"/>
          <a:ext cx="754299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592666</xdr:colOff>
      <xdr:row>1</xdr:row>
      <xdr:rowOff>148166</xdr:rowOff>
    </xdr:from>
    <xdr:to>
      <xdr:col>11</xdr:col>
      <xdr:colOff>54904</xdr:colOff>
      <xdr:row>8</xdr:row>
      <xdr:rowOff>128952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1928FD1F-8375-46AA-A8A8-F871E8B1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2083" y="338666"/>
          <a:ext cx="9495238" cy="1314286"/>
        </a:xfrm>
        <a:prstGeom prst="rect">
          <a:avLst/>
        </a:prstGeom>
      </xdr:spPr>
    </xdr:pic>
    <xdr:clientData/>
  </xdr:twoCellAnchor>
  <xdr:twoCellAnchor>
    <xdr:from>
      <xdr:col>11</xdr:col>
      <xdr:colOff>148167</xdr:colOff>
      <xdr:row>2</xdr:row>
      <xdr:rowOff>42333</xdr:rowOff>
    </xdr:from>
    <xdr:to>
      <xdr:col>15</xdr:col>
      <xdr:colOff>984250</xdr:colOff>
      <xdr:row>32</xdr:row>
      <xdr:rowOff>185208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263BDF8E-F0F6-4D05-9C21-9C330AC7A717}"/>
            </a:ext>
          </a:extLst>
        </xdr:cNvPr>
        <xdr:cNvSpPr/>
      </xdr:nvSpPr>
      <xdr:spPr>
        <a:xfrm>
          <a:off x="15250584" y="423333"/>
          <a:ext cx="7831666" cy="5857875"/>
        </a:xfrm>
        <a:prstGeom prst="rect">
          <a:avLst/>
        </a:prstGeom>
        <a:solidFill>
          <a:srgbClr val="415171"/>
        </a:solidFill>
        <a:ln>
          <a:solidFill>
            <a:srgbClr val="7A81A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ATTENTION: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Auction is a </a:t>
          </a:r>
          <a:r>
            <a:rPr lang="da-DK" sz="1100" b="1" i="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Pay as bid</a:t>
          </a:r>
          <a:r>
            <a:rPr lang="da-DK" sz="1100" b="1" i="0" u="non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0" u="non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Auction</a:t>
          </a:r>
          <a:endParaRPr lang="en-GB" sz="1100" b="0" u="non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Allocation</a:t>
          </a:r>
          <a:endParaRPr lang="da-DK">
            <a:effectLst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GSD will sort all Bids for the constant K from the highest to the lowest price, and allocate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capacity from the top until no more capacity is available or no more capacity is demanded.  In case GSD recieve equal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values of K, GSD will rate bids givven for the pricing areas in the following order: (1) TTF, (2) NCG, (3) Gaspool.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case of a successful bid, the resulting price of K will be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bidding price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customer has submitted in the auction.  In Case the customer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has more than one succesfull bid, the value of K will be calculated as the weighted average  value of  all succesfull bids. </a:t>
          </a:r>
          <a:endParaRPr lang="da-DK">
            <a:effectLst/>
          </a:endParaRP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Minimum accepted volume</a:t>
          </a:r>
        </a:p>
        <a:p>
          <a:r>
            <a:rPr lang="en-GB" sz="1100" u="non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minimum volume accepted in each bid is 100.000 MWh</a:t>
          </a:r>
        </a:p>
        <a:p>
          <a:endParaRPr lang="en-GB" sz="1100" u="non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Bid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customers place a total number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of MWh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and a corosponding value of the constant K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value of K can be positive, zero or negative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Constant K is expressed in €/MWh and is a part of the formula descibed in Appendix I to the Auction Rules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see the deatails in the Auction Rules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How to use this Bidding Sheet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Fill out Company name and contact phone number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 Enter the number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of the total MWhs in the cell "Total MWhs"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value of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 for every bid in the yellow cells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Specify whether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highest bid is "fixed volume bid"  or "fill bid" (Auction Rules, clause 6.7.) </a:t>
          </a:r>
        </a:p>
        <a:p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Specify the choosen pricing area (TTF, NCG og Gaspool) 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Bids for K are to be in descending price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 Save the bid sheet and mail it to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contact@gasstorage.dk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Calculations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resulting firm capacity based on the total bid for MWh is calculated in the cell "Resulting firm capacity (MWh)"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resulting gas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delivery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 calculated in the cell "Resulting gas delivery to GSD (MWh)"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D2:V40"/>
  <sheetViews>
    <sheetView showGridLines="0" tabSelected="1" zoomScale="90" zoomScaleNormal="90" workbookViewId="0">
      <selection activeCell="E3" sqref="E3"/>
    </sheetView>
  </sheetViews>
  <sheetFormatPr defaultColWidth="9.140625" defaultRowHeight="15" x14ac:dyDescent="0.25"/>
  <cols>
    <col min="1" max="1" width="6.42578125" style="1" customWidth="1"/>
    <col min="2" max="2" width="9.140625" style="1"/>
    <col min="3" max="3" width="1.7109375" style="1" customWidth="1"/>
    <col min="4" max="4" width="43" style="1" customWidth="1"/>
    <col min="5" max="5" width="15.5703125" style="1" bestFit="1" customWidth="1"/>
    <col min="6" max="6" width="15.42578125" style="1" customWidth="1"/>
    <col min="7" max="7" width="18" style="1" customWidth="1"/>
    <col min="8" max="8" width="16.5703125" style="1" customWidth="1"/>
    <col min="9" max="9" width="36.140625" style="1" customWidth="1"/>
    <col min="10" max="10" width="28.140625" style="1" customWidth="1"/>
    <col min="11" max="11" width="32.5703125" style="1" customWidth="1"/>
    <col min="12" max="12" width="21.140625" style="1" customWidth="1"/>
    <col min="13" max="13" width="46" style="1" customWidth="1"/>
    <col min="14" max="14" width="17.140625" style="1" customWidth="1"/>
    <col min="15" max="15" width="20.5703125" style="1" customWidth="1"/>
    <col min="16" max="16" width="17.7109375" style="1" bestFit="1" customWidth="1"/>
    <col min="17" max="16384" width="9.140625" style="1"/>
  </cols>
  <sheetData>
    <row r="2" spans="4:22" x14ac:dyDescent="0.25">
      <c r="Q2" s="4"/>
      <c r="R2" s="4"/>
    </row>
    <row r="3" spans="4:22" x14ac:dyDescent="0.25">
      <c r="D3" s="7" t="s">
        <v>0</v>
      </c>
      <c r="E3" s="8" t="s">
        <v>1</v>
      </c>
      <c r="Q3" s="4"/>
      <c r="R3" s="4"/>
      <c r="S3" s="4"/>
      <c r="T3" s="4"/>
      <c r="U3" s="4"/>
      <c r="V3" s="4"/>
    </row>
    <row r="4" spans="4:22" x14ac:dyDescent="0.25">
      <c r="D4" s="7" t="s">
        <v>2</v>
      </c>
      <c r="E4" s="8" t="s">
        <v>4</v>
      </c>
      <c r="Q4" s="4"/>
      <c r="R4" s="4"/>
      <c r="S4" s="4"/>
      <c r="T4" s="4"/>
      <c r="U4" s="4"/>
      <c r="V4" s="4"/>
    </row>
    <row r="5" spans="4:22" ht="15" customHeight="1" x14ac:dyDescent="0.25">
      <c r="D5" s="7" t="s">
        <v>6</v>
      </c>
      <c r="E5" s="8" t="s">
        <v>1</v>
      </c>
      <c r="Q5" s="4"/>
      <c r="R5" s="4"/>
      <c r="S5" s="4"/>
      <c r="T5" s="4"/>
      <c r="U5" s="4"/>
      <c r="V5" s="4"/>
    </row>
    <row r="6" spans="4:22" x14ac:dyDescent="0.25">
      <c r="Q6" s="4"/>
      <c r="R6" s="4"/>
      <c r="S6" s="4"/>
      <c r="T6" s="4"/>
      <c r="U6" s="4"/>
      <c r="V6" s="4"/>
    </row>
    <row r="7" spans="4:22" x14ac:dyDescent="0.25">
      <c r="D7" s="7" t="s">
        <v>9</v>
      </c>
      <c r="E7" s="8"/>
      <c r="F7" s="3"/>
      <c r="Q7" s="4"/>
      <c r="R7" s="4"/>
      <c r="S7" s="4"/>
      <c r="T7" s="4"/>
      <c r="U7" s="4"/>
    </row>
    <row r="8" spans="4:22" x14ac:dyDescent="0.25">
      <c r="D8" s="7" t="s">
        <v>31</v>
      </c>
      <c r="E8" s="8"/>
      <c r="F8" s="3"/>
      <c r="P8" s="5"/>
      <c r="Q8" s="6"/>
      <c r="R8" s="6"/>
      <c r="S8" s="6"/>
    </row>
    <row r="10" spans="4:22" x14ac:dyDescent="0.25">
      <c r="D10" s="7" t="s">
        <v>5</v>
      </c>
      <c r="E10" s="7" t="s">
        <v>3</v>
      </c>
      <c r="F10" s="7" t="s">
        <v>29</v>
      </c>
      <c r="G10" s="7" t="s">
        <v>30</v>
      </c>
      <c r="H10" s="7" t="s">
        <v>32</v>
      </c>
      <c r="I10" s="7" t="s">
        <v>33</v>
      </c>
      <c r="J10" s="7" t="s">
        <v>14</v>
      </c>
      <c r="K10" s="7" t="s">
        <v>15</v>
      </c>
    </row>
    <row r="11" spans="4:22" x14ac:dyDescent="0.25">
      <c r="D11" s="10" t="str">
        <f t="shared" ref="D11:D18" si="0">IF(F11&gt;0,$E$3,"")</f>
        <v/>
      </c>
      <c r="E11" s="10">
        <v>1</v>
      </c>
      <c r="F11" s="8"/>
      <c r="G11" s="9"/>
      <c r="H11" s="33" t="str">
        <f>+IF(F11&gt;0,F11,"")</f>
        <v/>
      </c>
      <c r="I11" s="34" t="str">
        <f>IF(F11&gt;0,SUMPRODUCT($F$11:F11,$G$11:G11)/SUM($F$11:F11),"")</f>
        <v/>
      </c>
      <c r="J11" s="33" t="str">
        <f>+IF(F11&gt;0,F11*0.4,"")</f>
        <v/>
      </c>
      <c r="K11" s="33" t="str">
        <f>+IF(F11&gt;0,F11*0.6,"")</f>
        <v/>
      </c>
      <c r="L11" s="14"/>
    </row>
    <row r="12" spans="4:22" x14ac:dyDescent="0.25">
      <c r="D12" s="10" t="str">
        <f t="shared" si="0"/>
        <v/>
      </c>
      <c r="E12" s="10">
        <v>2</v>
      </c>
      <c r="F12" s="8"/>
      <c r="G12" s="9"/>
      <c r="H12" s="33" t="str">
        <f>+IF(F12&gt;0,F12+H11,"")</f>
        <v/>
      </c>
      <c r="I12" s="34" t="str">
        <f>IF(F12&gt;0,SUMPRODUCT($F$11:F12,$G$11:G12)/SUM($F$11:F12),"")</f>
        <v/>
      </c>
      <c r="J12" s="33" t="str">
        <f t="shared" ref="J12:J30" si="1">+IF(F12&gt;0,(F12*0.4)+J11,"")</f>
        <v/>
      </c>
      <c r="K12" s="33" t="str">
        <f t="shared" ref="K12:K30" si="2">+IF(F12&gt;0,(F12*0.6)+K11,"")</f>
        <v/>
      </c>
    </row>
    <row r="13" spans="4:22" x14ac:dyDescent="0.25">
      <c r="D13" s="10" t="str">
        <f t="shared" si="0"/>
        <v/>
      </c>
      <c r="E13" s="10">
        <v>3</v>
      </c>
      <c r="F13" s="8"/>
      <c r="G13" s="9"/>
      <c r="H13" s="33" t="str">
        <f t="shared" ref="H13:H30" si="3">+IF(F13&gt;0,F13+H12,"")</f>
        <v/>
      </c>
      <c r="I13" s="34" t="str">
        <f>IF(F13&gt;0,SUMPRODUCT($F$11:F13,$G$11:G13)/SUM($F$11:F13),"")</f>
        <v/>
      </c>
      <c r="J13" s="33" t="str">
        <f t="shared" si="1"/>
        <v/>
      </c>
      <c r="K13" s="33" t="str">
        <f t="shared" si="2"/>
        <v/>
      </c>
    </row>
    <row r="14" spans="4:22" x14ac:dyDescent="0.25">
      <c r="D14" s="10" t="str">
        <f t="shared" si="0"/>
        <v/>
      </c>
      <c r="E14" s="10">
        <v>4</v>
      </c>
      <c r="F14" s="8"/>
      <c r="G14" s="9"/>
      <c r="H14" s="33" t="str">
        <f t="shared" si="3"/>
        <v/>
      </c>
      <c r="I14" s="34" t="str">
        <f>IF(F14&gt;0,SUMPRODUCT($F$11:F14,$G$11:G14)/SUM($F$11:F14),"")</f>
        <v/>
      </c>
      <c r="J14" s="33" t="str">
        <f t="shared" si="1"/>
        <v/>
      </c>
      <c r="K14" s="33" t="str">
        <f t="shared" si="2"/>
        <v/>
      </c>
      <c r="O14" s="12"/>
    </row>
    <row r="15" spans="4:22" x14ac:dyDescent="0.25">
      <c r="D15" s="10" t="str">
        <f t="shared" si="0"/>
        <v/>
      </c>
      <c r="E15" s="10">
        <v>5</v>
      </c>
      <c r="F15" s="8"/>
      <c r="G15" s="9"/>
      <c r="H15" s="33" t="str">
        <f t="shared" si="3"/>
        <v/>
      </c>
      <c r="I15" s="34" t="str">
        <f>IF(F15&gt;0,SUMPRODUCT($F$11:F15,$G$11:G15)/SUM($F$11:F15),"")</f>
        <v/>
      </c>
      <c r="J15" s="33" t="str">
        <f t="shared" si="1"/>
        <v/>
      </c>
      <c r="K15" s="33" t="str">
        <f t="shared" si="2"/>
        <v/>
      </c>
    </row>
    <row r="16" spans="4:22" x14ac:dyDescent="0.25">
      <c r="D16" s="10" t="str">
        <f t="shared" si="0"/>
        <v/>
      </c>
      <c r="E16" s="10">
        <v>6</v>
      </c>
      <c r="F16" s="8"/>
      <c r="G16" s="9"/>
      <c r="H16" s="33" t="str">
        <f t="shared" si="3"/>
        <v/>
      </c>
      <c r="I16" s="34" t="str">
        <f>IF(F16&gt;0,SUMPRODUCT($F$11:F16,$G$11:G16)/SUM($F$11:F16),"")</f>
        <v/>
      </c>
      <c r="J16" s="33" t="str">
        <f t="shared" si="1"/>
        <v/>
      </c>
      <c r="K16" s="33" t="str">
        <f t="shared" si="2"/>
        <v/>
      </c>
    </row>
    <row r="17" spans="4:11" x14ac:dyDescent="0.25">
      <c r="D17" s="10" t="str">
        <f t="shared" si="0"/>
        <v/>
      </c>
      <c r="E17" s="10">
        <v>7</v>
      </c>
      <c r="F17" s="8"/>
      <c r="G17" s="9"/>
      <c r="H17" s="33" t="str">
        <f t="shared" si="3"/>
        <v/>
      </c>
      <c r="I17" s="34" t="str">
        <f>IF(F17&gt;0,SUMPRODUCT($F$11:F17,$G$11:G17)/SUM($F$11:F17),"")</f>
        <v/>
      </c>
      <c r="J17" s="33" t="str">
        <f t="shared" si="1"/>
        <v/>
      </c>
      <c r="K17" s="33" t="str">
        <f t="shared" si="2"/>
        <v/>
      </c>
    </row>
    <row r="18" spans="4:11" x14ac:dyDescent="0.25">
      <c r="D18" s="10" t="str">
        <f t="shared" si="0"/>
        <v/>
      </c>
      <c r="E18" s="10">
        <v>8</v>
      </c>
      <c r="F18" s="8"/>
      <c r="G18" s="9"/>
      <c r="H18" s="33" t="str">
        <f t="shared" si="3"/>
        <v/>
      </c>
      <c r="I18" s="34" t="str">
        <f>IF(F18&gt;0,SUMPRODUCT($F$11:F18,$G$11:G18)/SUM($F$11:F18),"")</f>
        <v/>
      </c>
      <c r="J18" s="33" t="str">
        <f t="shared" si="1"/>
        <v/>
      </c>
      <c r="K18" s="33" t="str">
        <f t="shared" si="2"/>
        <v/>
      </c>
    </row>
    <row r="19" spans="4:11" x14ac:dyDescent="0.25">
      <c r="D19" s="10" t="str">
        <f t="shared" ref="D19:D26" si="4">IF(F19&gt;0,$E$3,"")</f>
        <v/>
      </c>
      <c r="E19" s="10">
        <v>9</v>
      </c>
      <c r="F19" s="8"/>
      <c r="G19" s="9"/>
      <c r="H19" s="33" t="str">
        <f t="shared" si="3"/>
        <v/>
      </c>
      <c r="I19" s="34" t="str">
        <f>IF(F19&gt;0,SUMPRODUCT($F$11:F19,$G$11:G19)/SUM($F$11:F19),"")</f>
        <v/>
      </c>
      <c r="J19" s="33" t="str">
        <f t="shared" si="1"/>
        <v/>
      </c>
      <c r="K19" s="33" t="str">
        <f t="shared" si="2"/>
        <v/>
      </c>
    </row>
    <row r="20" spans="4:11" x14ac:dyDescent="0.25">
      <c r="D20" s="10" t="str">
        <f t="shared" si="4"/>
        <v/>
      </c>
      <c r="E20" s="10">
        <v>10</v>
      </c>
      <c r="F20" s="8"/>
      <c r="G20" s="9"/>
      <c r="H20" s="33" t="str">
        <f t="shared" si="3"/>
        <v/>
      </c>
      <c r="I20" s="34" t="str">
        <f>IF(F20&gt;0,SUMPRODUCT($F$11:F20,$G$11:G20)/SUM($F$11:F20),"")</f>
        <v/>
      </c>
      <c r="J20" s="33" t="str">
        <f t="shared" si="1"/>
        <v/>
      </c>
      <c r="K20" s="33" t="str">
        <f t="shared" si="2"/>
        <v/>
      </c>
    </row>
    <row r="21" spans="4:11" x14ac:dyDescent="0.25">
      <c r="D21" s="10" t="str">
        <f t="shared" si="4"/>
        <v/>
      </c>
      <c r="E21" s="10">
        <v>11</v>
      </c>
      <c r="F21" s="8"/>
      <c r="G21" s="9"/>
      <c r="H21" s="33" t="str">
        <f t="shared" si="3"/>
        <v/>
      </c>
      <c r="I21" s="34" t="str">
        <f>IF(F21&gt;0,SUMPRODUCT($F$11:F21,$G$11:G21)/SUM($F$11:F21),"")</f>
        <v/>
      </c>
      <c r="J21" s="33" t="str">
        <f t="shared" si="1"/>
        <v/>
      </c>
      <c r="K21" s="33" t="str">
        <f t="shared" si="2"/>
        <v/>
      </c>
    </row>
    <row r="22" spans="4:11" x14ac:dyDescent="0.25">
      <c r="D22" s="10" t="str">
        <f t="shared" si="4"/>
        <v/>
      </c>
      <c r="E22" s="10">
        <v>12</v>
      </c>
      <c r="F22" s="8"/>
      <c r="G22" s="9"/>
      <c r="H22" s="33" t="str">
        <f t="shared" si="3"/>
        <v/>
      </c>
      <c r="I22" s="34" t="str">
        <f>IF(F22&gt;0,SUMPRODUCT($F$11:F22,$G$11:G22)/SUM($F$11:F22),"")</f>
        <v/>
      </c>
      <c r="J22" s="33" t="str">
        <f t="shared" si="1"/>
        <v/>
      </c>
      <c r="K22" s="33" t="str">
        <f t="shared" si="2"/>
        <v/>
      </c>
    </row>
    <row r="23" spans="4:11" x14ac:dyDescent="0.25">
      <c r="D23" s="10" t="str">
        <f t="shared" si="4"/>
        <v/>
      </c>
      <c r="E23" s="10">
        <v>13</v>
      </c>
      <c r="F23" s="8"/>
      <c r="G23" s="9"/>
      <c r="H23" s="33" t="str">
        <f t="shared" si="3"/>
        <v/>
      </c>
      <c r="I23" s="34" t="str">
        <f>IF(F23&gt;0,SUMPRODUCT($F$11:F23,$G$11:G23)/SUM($F$11:F23),"")</f>
        <v/>
      </c>
      <c r="J23" s="33" t="str">
        <f t="shared" si="1"/>
        <v/>
      </c>
      <c r="K23" s="33" t="str">
        <f t="shared" si="2"/>
        <v/>
      </c>
    </row>
    <row r="24" spans="4:11" x14ac:dyDescent="0.25">
      <c r="D24" s="10" t="str">
        <f t="shared" si="4"/>
        <v/>
      </c>
      <c r="E24" s="10">
        <v>14</v>
      </c>
      <c r="F24" s="8"/>
      <c r="G24" s="9"/>
      <c r="H24" s="33" t="str">
        <f t="shared" si="3"/>
        <v/>
      </c>
      <c r="I24" s="34" t="str">
        <f>IF(F24&gt;0,SUMPRODUCT($F$11:F24,$G$11:G24)/SUM($F$11:F24),"")</f>
        <v/>
      </c>
      <c r="J24" s="33" t="str">
        <f t="shared" si="1"/>
        <v/>
      </c>
      <c r="K24" s="33" t="str">
        <f t="shared" si="2"/>
        <v/>
      </c>
    </row>
    <row r="25" spans="4:11" x14ac:dyDescent="0.25">
      <c r="D25" s="10" t="str">
        <f t="shared" si="4"/>
        <v/>
      </c>
      <c r="E25" s="10">
        <v>15</v>
      </c>
      <c r="F25" s="8"/>
      <c r="G25" s="9"/>
      <c r="H25" s="33" t="str">
        <f t="shared" si="3"/>
        <v/>
      </c>
      <c r="I25" s="34" t="str">
        <f>IF(F25&gt;0,SUMPRODUCT($F$11:F25,$G$11:G25)/SUM($F$11:F25),"")</f>
        <v/>
      </c>
      <c r="J25" s="33" t="str">
        <f t="shared" si="1"/>
        <v/>
      </c>
      <c r="K25" s="33" t="str">
        <f t="shared" si="2"/>
        <v/>
      </c>
    </row>
    <row r="26" spans="4:11" x14ac:dyDescent="0.25">
      <c r="D26" s="10" t="str">
        <f t="shared" si="4"/>
        <v/>
      </c>
      <c r="E26" s="10">
        <v>16</v>
      </c>
      <c r="F26" s="8"/>
      <c r="G26" s="9"/>
      <c r="H26" s="33" t="str">
        <f t="shared" si="3"/>
        <v/>
      </c>
      <c r="I26" s="34" t="str">
        <f>IF(F26&gt;0,SUMPRODUCT($F$11:F26,$G$11:G26)/SUM($F$11:F26),"")</f>
        <v/>
      </c>
      <c r="J26" s="33" t="str">
        <f t="shared" si="1"/>
        <v/>
      </c>
      <c r="K26" s="33" t="str">
        <f t="shared" si="2"/>
        <v/>
      </c>
    </row>
    <row r="27" spans="4:11" x14ac:dyDescent="0.25">
      <c r="D27" s="10" t="str">
        <f t="shared" ref="D27:D30" si="5">IF(F27&gt;0,$E$3,"")</f>
        <v/>
      </c>
      <c r="E27" s="10">
        <v>17</v>
      </c>
      <c r="F27" s="8"/>
      <c r="G27" s="9"/>
      <c r="H27" s="33" t="str">
        <f t="shared" si="3"/>
        <v/>
      </c>
      <c r="I27" s="34" t="str">
        <f>IF(F27&gt;0,SUMPRODUCT($F$11:F27,$G$11:G27)/SUM($F$11:F27),"")</f>
        <v/>
      </c>
      <c r="J27" s="33" t="str">
        <f t="shared" si="1"/>
        <v/>
      </c>
      <c r="K27" s="33" t="str">
        <f t="shared" si="2"/>
        <v/>
      </c>
    </row>
    <row r="28" spans="4:11" x14ac:dyDescent="0.25">
      <c r="D28" s="10" t="str">
        <f t="shared" si="5"/>
        <v/>
      </c>
      <c r="E28" s="10">
        <v>18</v>
      </c>
      <c r="F28" s="8"/>
      <c r="G28" s="9"/>
      <c r="H28" s="33" t="str">
        <f t="shared" si="3"/>
        <v/>
      </c>
      <c r="I28" s="34" t="str">
        <f>IF(F28&gt;0,SUMPRODUCT($F$11:F28,$G$11:G28)/SUM($F$11:F28),"")</f>
        <v/>
      </c>
      <c r="J28" s="33" t="str">
        <f t="shared" si="1"/>
        <v/>
      </c>
      <c r="K28" s="33" t="str">
        <f t="shared" si="2"/>
        <v/>
      </c>
    </row>
    <row r="29" spans="4:11" x14ac:dyDescent="0.25">
      <c r="D29" s="10" t="str">
        <f t="shared" si="5"/>
        <v/>
      </c>
      <c r="E29" s="10">
        <v>19</v>
      </c>
      <c r="F29" s="8"/>
      <c r="G29" s="9"/>
      <c r="H29" s="33" t="str">
        <f t="shared" si="3"/>
        <v/>
      </c>
      <c r="I29" s="34" t="str">
        <f>IF(F29&gt;0,SUMPRODUCT($F$11:F29,$G$11:G29)/SUM($F$11:F29),"")</f>
        <v/>
      </c>
      <c r="J29" s="33" t="str">
        <f t="shared" si="1"/>
        <v/>
      </c>
      <c r="K29" s="33" t="str">
        <f t="shared" si="2"/>
        <v/>
      </c>
    </row>
    <row r="30" spans="4:11" x14ac:dyDescent="0.25">
      <c r="D30" s="10" t="str">
        <f t="shared" si="5"/>
        <v/>
      </c>
      <c r="E30" s="10">
        <v>20</v>
      </c>
      <c r="F30" s="8"/>
      <c r="G30" s="9"/>
      <c r="H30" s="33" t="str">
        <f t="shared" si="3"/>
        <v/>
      </c>
      <c r="I30" s="34" t="str">
        <f>IF(F30&gt;0,SUMPRODUCT($F$11:F30,$G$11:G30)/SUM($F$11:F30),"")</f>
        <v/>
      </c>
      <c r="J30" s="33" t="str">
        <f t="shared" si="1"/>
        <v/>
      </c>
      <c r="K30" s="33" t="str">
        <f t="shared" si="2"/>
        <v/>
      </c>
    </row>
    <row r="31" spans="4:11" x14ac:dyDescent="0.25">
      <c r="F31" s="11"/>
    </row>
    <row r="34" spans="4:9" x14ac:dyDescent="0.25">
      <c r="D34" s="2"/>
    </row>
    <row r="36" spans="4:9" x14ac:dyDescent="0.25">
      <c r="I36" s="13"/>
    </row>
    <row r="37" spans="4:9" x14ac:dyDescent="0.25">
      <c r="I37" s="13"/>
    </row>
    <row r="40" spans="4:9" x14ac:dyDescent="0.25">
      <c r="I40" s="13"/>
    </row>
  </sheetData>
  <sheetProtection algorithmName="SHA-512" hashValue="7mp7K9JaXXrmN2aJ+b86aMPBSJQ3dThFUuMmx7cZWfSXJMI45cfJQJuKrDEJrOvO5AAo/79nD6t50ob0YNW4Cw==" saltValue="LXoY7o0EhajljiJF7ZNUdg==" spinCount="100000" sheet="1" selectLockedCells="1"/>
  <sortState xmlns:xlrd2="http://schemas.microsoft.com/office/spreadsheetml/2017/richdata2" ref="F11:G30">
    <sortCondition descending="1" ref="G11:G30"/>
  </sortState>
  <dataValidations count="4">
    <dataValidation type="whole" operator="lessThanOrEqual" allowBlank="1" showInputMessage="1" showErrorMessage="1" error="Total amount must not exceed 1,000,000 MWh_x000a_" sqref="F31" xr:uid="{00000000-0002-0000-0000-000000000000}">
      <formula1>1000000</formula1>
    </dataValidation>
    <dataValidation type="whole" operator="lessThan" allowBlank="1" showInputMessage="1" showErrorMessage="1" sqref="O19:O29 O14" xr:uid="{00000000-0002-0000-0000-000001000000}">
      <formula1>1000001</formula1>
    </dataValidation>
    <dataValidation type="whole" operator="lessThanOrEqual" allowBlank="1" showInputMessage="1" showErrorMessage="1" errorTitle="Total volume bid" error="Sum of volume must not exceeding 1,200,000_x000a_" sqref="M19:M29 M14" xr:uid="{00000000-0002-0000-0000-000002000000}">
      <formula1>1200000</formula1>
    </dataValidation>
    <dataValidation type="whole" allowBlank="1" showInputMessage="1" showErrorMessage="1" sqref="F11:F30" xr:uid="{C15C24BA-5FC8-405E-8880-F4342005A93E}">
      <formula1>100000</formula1>
      <formula2>2000000</formula2>
    </dataValidation>
  </dataValidations>
  <pageMargins left="0.7" right="0.7" top="0.75" bottom="0.75" header="0.3" footer="0.3"/>
  <pageSetup paperSize="9" orientation="portrait" verticalDpi="0" r:id="rId1"/>
  <ignoredErrors>
    <ignoredError sqref="I12:I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0DA38-E196-414A-986F-C7FD5F22B691}">
  <sheetPr codeName="Ark2"/>
  <dimension ref="D2:V40"/>
  <sheetViews>
    <sheetView showGridLines="0" topLeftCell="A2" zoomScale="90" zoomScaleNormal="90" workbookViewId="0">
      <selection activeCell="E3" sqref="E3"/>
    </sheetView>
  </sheetViews>
  <sheetFormatPr defaultColWidth="9.140625" defaultRowHeight="15" x14ac:dyDescent="0.25"/>
  <cols>
    <col min="1" max="1" width="6.42578125" style="1" customWidth="1"/>
    <col min="2" max="2" width="9.140625" style="1"/>
    <col min="3" max="3" width="1.7109375" style="1" customWidth="1"/>
    <col min="4" max="4" width="43" style="1" customWidth="1"/>
    <col min="5" max="5" width="15.5703125" style="1" bestFit="1" customWidth="1"/>
    <col min="6" max="6" width="19.140625" style="1" customWidth="1"/>
    <col min="7" max="7" width="18" style="1" customWidth="1"/>
    <col min="8" max="8" width="16.5703125" style="1" customWidth="1"/>
    <col min="9" max="9" width="36.140625" style="1" customWidth="1"/>
    <col min="10" max="10" width="28.140625" style="1" customWidth="1"/>
    <col min="11" max="11" width="32.5703125" style="1" customWidth="1"/>
    <col min="12" max="12" width="21.140625" style="1" customWidth="1"/>
    <col min="13" max="13" width="46" style="1" customWidth="1"/>
    <col min="14" max="14" width="17.140625" style="1" customWidth="1"/>
    <col min="15" max="15" width="20.5703125" style="1" customWidth="1"/>
    <col min="16" max="16" width="17.7109375" style="1" bestFit="1" customWidth="1"/>
    <col min="17" max="16384" width="9.140625" style="1"/>
  </cols>
  <sheetData>
    <row r="2" spans="4:22" x14ac:dyDescent="0.25">
      <c r="Q2" s="4"/>
      <c r="R2" s="4"/>
    </row>
    <row r="3" spans="4:22" x14ac:dyDescent="0.25">
      <c r="D3" s="7" t="s">
        <v>0</v>
      </c>
      <c r="E3" s="8" t="s">
        <v>37</v>
      </c>
      <c r="Q3" s="4"/>
      <c r="R3" s="4"/>
      <c r="S3" s="4"/>
      <c r="T3" s="4"/>
      <c r="U3" s="4"/>
      <c r="V3" s="4"/>
    </row>
    <row r="4" spans="4:22" x14ac:dyDescent="0.25">
      <c r="D4" s="7" t="s">
        <v>2</v>
      </c>
      <c r="E4" s="35" t="s">
        <v>38</v>
      </c>
      <c r="Q4" s="4"/>
      <c r="R4" s="4"/>
      <c r="S4" s="4"/>
      <c r="T4" s="4"/>
      <c r="U4" s="4"/>
      <c r="V4" s="4"/>
    </row>
    <row r="5" spans="4:22" ht="15" customHeight="1" x14ac:dyDescent="0.25">
      <c r="D5" s="7" t="s">
        <v>6</v>
      </c>
      <c r="E5" s="8" t="s">
        <v>39</v>
      </c>
      <c r="Q5" s="4"/>
      <c r="R5" s="4"/>
      <c r="S5" s="4"/>
      <c r="T5" s="4"/>
      <c r="U5" s="4"/>
      <c r="V5" s="4"/>
    </row>
    <row r="6" spans="4:22" x14ac:dyDescent="0.25">
      <c r="Q6" s="4"/>
      <c r="R6" s="4"/>
      <c r="S6" s="4"/>
      <c r="T6" s="4"/>
      <c r="U6" s="4"/>
      <c r="V6" s="4"/>
    </row>
    <row r="7" spans="4:22" x14ac:dyDescent="0.25">
      <c r="D7" s="7" t="s">
        <v>9</v>
      </c>
      <c r="E7" s="8" t="s">
        <v>40</v>
      </c>
      <c r="F7" s="3"/>
      <c r="Q7" s="4"/>
      <c r="R7" s="4"/>
      <c r="S7" s="4"/>
      <c r="T7" s="4"/>
      <c r="U7" s="4"/>
    </row>
    <row r="8" spans="4:22" x14ac:dyDescent="0.25">
      <c r="D8" s="7" t="s">
        <v>31</v>
      </c>
      <c r="E8" s="8" t="s">
        <v>41</v>
      </c>
      <c r="F8" s="3"/>
      <c r="P8" s="5"/>
      <c r="Q8" s="6"/>
      <c r="R8" s="6"/>
      <c r="S8" s="6"/>
    </row>
    <row r="10" spans="4:22" x14ac:dyDescent="0.25">
      <c r="D10" s="7" t="s">
        <v>5</v>
      </c>
      <c r="E10" s="7" t="s">
        <v>3</v>
      </c>
      <c r="F10" s="7" t="s">
        <v>29</v>
      </c>
      <c r="G10" s="7" t="s">
        <v>30</v>
      </c>
      <c r="H10" s="7" t="s">
        <v>32</v>
      </c>
      <c r="I10" s="7" t="s">
        <v>33</v>
      </c>
      <c r="J10" s="7" t="s">
        <v>14</v>
      </c>
      <c r="K10" s="7" t="s">
        <v>15</v>
      </c>
    </row>
    <row r="11" spans="4:22" x14ac:dyDescent="0.25">
      <c r="D11" s="10" t="str">
        <f t="shared" ref="D11:D30" si="0">IF(F11&gt;0,$E$3,"")</f>
        <v>Engencia</v>
      </c>
      <c r="E11" s="10">
        <v>1</v>
      </c>
      <c r="F11" s="8">
        <v>100000</v>
      </c>
      <c r="G11" s="9">
        <v>0.2</v>
      </c>
      <c r="H11" s="33">
        <f>F11</f>
        <v>100000</v>
      </c>
      <c r="I11" s="34">
        <f>G11</f>
        <v>0.2</v>
      </c>
      <c r="J11" s="33">
        <f>+IF(F11&gt;0,F11*0.4,"")</f>
        <v>40000</v>
      </c>
      <c r="K11" s="33">
        <f>+IF(F11&gt;0,F11*0.6,"")</f>
        <v>60000</v>
      </c>
      <c r="L11" s="14"/>
    </row>
    <row r="12" spans="4:22" x14ac:dyDescent="0.25">
      <c r="D12" s="10" t="str">
        <f t="shared" si="0"/>
        <v>Engencia</v>
      </c>
      <c r="E12" s="10">
        <v>2</v>
      </c>
      <c r="F12" s="8">
        <v>500000</v>
      </c>
      <c r="G12" s="9">
        <v>0.1</v>
      </c>
      <c r="H12" s="33">
        <f>+IF(F12&gt;0,F12+H11,"")</f>
        <v>600000</v>
      </c>
      <c r="I12" s="34">
        <f>IF(F12&gt;0,SUMPRODUCT($F$11:F12,$G$11:G12)/SUM($F$11:F12),"")</f>
        <v>0.11666666666666667</v>
      </c>
      <c r="J12" s="33">
        <f t="shared" ref="J12:J30" si="1">+IF(F12&gt;0,(F12*0.4)+J11,"")</f>
        <v>240000</v>
      </c>
      <c r="K12" s="33">
        <f t="shared" ref="K12:K30" si="2">+IF(F12&gt;0,(F12*0.6)+K11,"")</f>
        <v>360000</v>
      </c>
    </row>
    <row r="13" spans="4:22" x14ac:dyDescent="0.25">
      <c r="D13" s="10" t="str">
        <f t="shared" si="0"/>
        <v>Engencia</v>
      </c>
      <c r="E13" s="10">
        <v>3</v>
      </c>
      <c r="F13" s="8">
        <v>500000</v>
      </c>
      <c r="G13" s="9">
        <v>-0.2</v>
      </c>
      <c r="H13" s="33">
        <f t="shared" ref="H13:H30" si="3">+IF(F13&gt;0,F13+H12,"")</f>
        <v>1100000</v>
      </c>
      <c r="I13" s="34">
        <f>IF(F13&gt;0,SUMPRODUCT($F$11:F13,$G$11:G13)/SUM($F$11:F13),"")</f>
        <v>-2.7272727272727271E-2</v>
      </c>
      <c r="J13" s="33">
        <f t="shared" si="1"/>
        <v>440000</v>
      </c>
      <c r="K13" s="33">
        <f t="shared" si="2"/>
        <v>660000</v>
      </c>
    </row>
    <row r="14" spans="4:22" x14ac:dyDescent="0.25">
      <c r="D14" s="10" t="str">
        <f t="shared" si="0"/>
        <v>Engencia</v>
      </c>
      <c r="E14" s="10">
        <v>4</v>
      </c>
      <c r="F14" s="8">
        <v>500000</v>
      </c>
      <c r="G14" s="9">
        <v>-0.3</v>
      </c>
      <c r="H14" s="33">
        <f t="shared" si="3"/>
        <v>1600000</v>
      </c>
      <c r="I14" s="34">
        <f>IF(F14&gt;0,SUMPRODUCT($F$11:F14,$G$11:G14)/SUM($F$11:F14),"")</f>
        <v>-0.1125</v>
      </c>
      <c r="J14" s="33">
        <f t="shared" si="1"/>
        <v>640000</v>
      </c>
      <c r="K14" s="33">
        <f t="shared" si="2"/>
        <v>960000</v>
      </c>
      <c r="O14" s="12"/>
    </row>
    <row r="15" spans="4:22" x14ac:dyDescent="0.25">
      <c r="D15" s="10" t="str">
        <f t="shared" si="0"/>
        <v>Engencia</v>
      </c>
      <c r="E15" s="10">
        <v>5</v>
      </c>
      <c r="F15" s="8">
        <v>100000</v>
      </c>
      <c r="G15" s="9">
        <v>-0.5</v>
      </c>
      <c r="H15" s="33">
        <f t="shared" si="3"/>
        <v>1700000</v>
      </c>
      <c r="I15" s="34">
        <f>IF(F15&gt;0,SUMPRODUCT($F$11:F15,$G$11:G15)/SUM($F$11:F15),"")</f>
        <v>-0.13529411764705881</v>
      </c>
      <c r="J15" s="33">
        <f t="shared" si="1"/>
        <v>680000</v>
      </c>
      <c r="K15" s="33">
        <f t="shared" si="2"/>
        <v>1020000</v>
      </c>
    </row>
    <row r="16" spans="4:22" x14ac:dyDescent="0.25">
      <c r="D16" s="10" t="str">
        <f t="shared" si="0"/>
        <v>Engencia</v>
      </c>
      <c r="E16" s="10">
        <v>6</v>
      </c>
      <c r="F16" s="8">
        <v>100000</v>
      </c>
      <c r="G16" s="9">
        <v>-0.6</v>
      </c>
      <c r="H16" s="33">
        <f t="shared" si="3"/>
        <v>1800000</v>
      </c>
      <c r="I16" s="34">
        <f>IF(F16&gt;0,SUMPRODUCT($F$11:F16,$G$11:G16)/SUM($F$11:F16),"")</f>
        <v>-0.16111111111111112</v>
      </c>
      <c r="J16" s="33">
        <f t="shared" si="1"/>
        <v>720000</v>
      </c>
      <c r="K16" s="33">
        <f t="shared" si="2"/>
        <v>1080000</v>
      </c>
    </row>
    <row r="17" spans="4:11" x14ac:dyDescent="0.25">
      <c r="D17" s="10" t="str">
        <f t="shared" si="0"/>
        <v>Engencia</v>
      </c>
      <c r="E17" s="10">
        <v>7</v>
      </c>
      <c r="F17" s="8">
        <v>100000</v>
      </c>
      <c r="G17" s="9">
        <v>-0.7</v>
      </c>
      <c r="H17" s="33">
        <f t="shared" si="3"/>
        <v>1900000</v>
      </c>
      <c r="I17" s="34">
        <f>IF(F17&gt;0,SUMPRODUCT($F$11:F17,$G$11:G17)/SUM($F$11:F17),"")</f>
        <v>-0.18947368421052632</v>
      </c>
      <c r="J17" s="33">
        <f t="shared" si="1"/>
        <v>760000</v>
      </c>
      <c r="K17" s="33">
        <f t="shared" si="2"/>
        <v>1140000</v>
      </c>
    </row>
    <row r="18" spans="4:11" x14ac:dyDescent="0.25">
      <c r="D18" s="10" t="str">
        <f t="shared" si="0"/>
        <v>Engencia</v>
      </c>
      <c r="E18" s="10">
        <v>8</v>
      </c>
      <c r="F18" s="8">
        <v>100000</v>
      </c>
      <c r="G18" s="9">
        <v>-0.8</v>
      </c>
      <c r="H18" s="33">
        <f t="shared" si="3"/>
        <v>2000000</v>
      </c>
      <c r="I18" s="34">
        <f>IF(F18&gt;0,SUMPRODUCT($F$11:F18,$G$11:G18)/SUM($F$11:F18),"")</f>
        <v>-0.22</v>
      </c>
      <c r="J18" s="33">
        <f t="shared" si="1"/>
        <v>800000</v>
      </c>
      <c r="K18" s="33">
        <f t="shared" si="2"/>
        <v>1200000</v>
      </c>
    </row>
    <row r="19" spans="4:11" x14ac:dyDescent="0.25">
      <c r="D19" s="10" t="str">
        <f t="shared" si="0"/>
        <v/>
      </c>
      <c r="E19" s="10">
        <v>9</v>
      </c>
      <c r="F19" s="8"/>
      <c r="G19" s="9"/>
      <c r="H19" s="33" t="str">
        <f t="shared" si="3"/>
        <v/>
      </c>
      <c r="I19" s="34" t="str">
        <f>IF(F19&gt;0,SUMPRODUCT($F$11:F19,$G$11:G19)/SUM($F$11:F19),"")</f>
        <v/>
      </c>
      <c r="J19" s="33" t="str">
        <f t="shared" si="1"/>
        <v/>
      </c>
      <c r="K19" s="33" t="str">
        <f t="shared" si="2"/>
        <v/>
      </c>
    </row>
    <row r="20" spans="4:11" x14ac:dyDescent="0.25">
      <c r="D20" s="10" t="str">
        <f t="shared" si="0"/>
        <v/>
      </c>
      <c r="E20" s="10">
        <v>10</v>
      </c>
      <c r="F20" s="8"/>
      <c r="G20" s="9"/>
      <c r="H20" s="33" t="str">
        <f t="shared" si="3"/>
        <v/>
      </c>
      <c r="I20" s="34" t="str">
        <f>IF(F20&gt;0,SUMPRODUCT($F$11:F20,$G$11:G20)/SUM($F$11:F20),"")</f>
        <v/>
      </c>
      <c r="J20" s="33" t="str">
        <f t="shared" si="1"/>
        <v/>
      </c>
      <c r="K20" s="33" t="str">
        <f t="shared" si="2"/>
        <v/>
      </c>
    </row>
    <row r="21" spans="4:11" x14ac:dyDescent="0.25">
      <c r="D21" s="10" t="str">
        <f t="shared" si="0"/>
        <v/>
      </c>
      <c r="E21" s="10">
        <v>11</v>
      </c>
      <c r="F21" s="8"/>
      <c r="G21" s="9"/>
      <c r="H21" s="33" t="str">
        <f t="shared" si="3"/>
        <v/>
      </c>
      <c r="I21" s="34" t="str">
        <f>IF(F21&gt;0,SUMPRODUCT($F$11:F21,$G$11:G21)/SUM($F$11:F21),"")</f>
        <v/>
      </c>
      <c r="J21" s="33" t="str">
        <f t="shared" si="1"/>
        <v/>
      </c>
      <c r="K21" s="33" t="str">
        <f t="shared" si="2"/>
        <v/>
      </c>
    </row>
    <row r="22" spans="4:11" x14ac:dyDescent="0.25">
      <c r="D22" s="10" t="str">
        <f t="shared" si="0"/>
        <v/>
      </c>
      <c r="E22" s="10">
        <v>12</v>
      </c>
      <c r="F22" s="8"/>
      <c r="G22" s="9"/>
      <c r="H22" s="33" t="str">
        <f t="shared" si="3"/>
        <v/>
      </c>
      <c r="I22" s="34" t="str">
        <f>IF(F22&gt;0,SUMPRODUCT($F$11:F22,$G$11:G22)/SUM($F$11:F22),"")</f>
        <v/>
      </c>
      <c r="J22" s="33" t="str">
        <f t="shared" si="1"/>
        <v/>
      </c>
      <c r="K22" s="33" t="str">
        <f t="shared" si="2"/>
        <v/>
      </c>
    </row>
    <row r="23" spans="4:11" x14ac:dyDescent="0.25">
      <c r="D23" s="10" t="str">
        <f t="shared" si="0"/>
        <v/>
      </c>
      <c r="E23" s="10">
        <v>13</v>
      </c>
      <c r="F23" s="8"/>
      <c r="G23" s="9"/>
      <c r="H23" s="33" t="str">
        <f t="shared" si="3"/>
        <v/>
      </c>
      <c r="I23" s="34" t="str">
        <f>IF(F23&gt;0,SUMPRODUCT($F$11:F23,$G$11:G23)/SUM($F$11:F23),"")</f>
        <v/>
      </c>
      <c r="J23" s="33" t="str">
        <f t="shared" si="1"/>
        <v/>
      </c>
      <c r="K23" s="33" t="str">
        <f t="shared" si="2"/>
        <v/>
      </c>
    </row>
    <row r="24" spans="4:11" x14ac:dyDescent="0.25">
      <c r="D24" s="10" t="str">
        <f t="shared" si="0"/>
        <v/>
      </c>
      <c r="E24" s="10">
        <v>14</v>
      </c>
      <c r="F24" s="8"/>
      <c r="G24" s="9"/>
      <c r="H24" s="33" t="str">
        <f t="shared" si="3"/>
        <v/>
      </c>
      <c r="I24" s="34" t="str">
        <f>IF(F24&gt;0,SUMPRODUCT($F$11:F24,$G$11:G24)/SUM($F$11:F24),"")</f>
        <v/>
      </c>
      <c r="J24" s="33" t="str">
        <f t="shared" si="1"/>
        <v/>
      </c>
      <c r="K24" s="33" t="str">
        <f t="shared" si="2"/>
        <v/>
      </c>
    </row>
    <row r="25" spans="4:11" x14ac:dyDescent="0.25">
      <c r="D25" s="10" t="str">
        <f t="shared" si="0"/>
        <v/>
      </c>
      <c r="E25" s="10">
        <v>15</v>
      </c>
      <c r="F25" s="8"/>
      <c r="G25" s="9"/>
      <c r="H25" s="33" t="str">
        <f t="shared" si="3"/>
        <v/>
      </c>
      <c r="I25" s="34" t="str">
        <f>IF(F25&gt;0,SUMPRODUCT($F$11:F25,$G$11:G25)/SUM($F$11:F25),"")</f>
        <v/>
      </c>
      <c r="J25" s="33" t="str">
        <f t="shared" si="1"/>
        <v/>
      </c>
      <c r="K25" s="33" t="str">
        <f t="shared" si="2"/>
        <v/>
      </c>
    </row>
    <row r="26" spans="4:11" x14ac:dyDescent="0.25">
      <c r="D26" s="10" t="str">
        <f t="shared" si="0"/>
        <v/>
      </c>
      <c r="E26" s="10">
        <v>16</v>
      </c>
      <c r="F26" s="8"/>
      <c r="G26" s="9"/>
      <c r="H26" s="33" t="str">
        <f t="shared" si="3"/>
        <v/>
      </c>
      <c r="I26" s="34" t="str">
        <f>IF(F26&gt;0,SUMPRODUCT($F$11:F26,$G$11:G26)/SUM($F$11:F26),"")</f>
        <v/>
      </c>
      <c r="J26" s="33" t="str">
        <f t="shared" si="1"/>
        <v/>
      </c>
      <c r="K26" s="33" t="str">
        <f t="shared" si="2"/>
        <v/>
      </c>
    </row>
    <row r="27" spans="4:11" x14ac:dyDescent="0.25">
      <c r="D27" s="10" t="str">
        <f t="shared" si="0"/>
        <v/>
      </c>
      <c r="E27" s="10">
        <v>17</v>
      </c>
      <c r="F27" s="8"/>
      <c r="G27" s="9"/>
      <c r="H27" s="33" t="str">
        <f t="shared" si="3"/>
        <v/>
      </c>
      <c r="I27" s="34" t="str">
        <f>IF(F27&gt;0,SUMPRODUCT($F$11:F27,$G$11:G27)/SUM($F$11:F27),"")</f>
        <v/>
      </c>
      <c r="J27" s="33" t="str">
        <f t="shared" si="1"/>
        <v/>
      </c>
      <c r="K27" s="33" t="str">
        <f t="shared" si="2"/>
        <v/>
      </c>
    </row>
    <row r="28" spans="4:11" x14ac:dyDescent="0.25">
      <c r="D28" s="10" t="str">
        <f t="shared" si="0"/>
        <v/>
      </c>
      <c r="E28" s="10">
        <v>18</v>
      </c>
      <c r="F28" s="8"/>
      <c r="G28" s="9"/>
      <c r="H28" s="33" t="str">
        <f t="shared" si="3"/>
        <v/>
      </c>
      <c r="I28" s="34" t="str">
        <f>IF(F28&gt;0,SUMPRODUCT($F$11:F28,$G$11:G28)/SUM($F$11:F28),"")</f>
        <v/>
      </c>
      <c r="J28" s="33" t="str">
        <f t="shared" si="1"/>
        <v/>
      </c>
      <c r="K28" s="33" t="str">
        <f t="shared" si="2"/>
        <v/>
      </c>
    </row>
    <row r="29" spans="4:11" x14ac:dyDescent="0.25">
      <c r="D29" s="10" t="str">
        <f t="shared" si="0"/>
        <v/>
      </c>
      <c r="E29" s="10">
        <v>19</v>
      </c>
      <c r="F29" s="8"/>
      <c r="G29" s="9"/>
      <c r="H29" s="33" t="str">
        <f t="shared" si="3"/>
        <v/>
      </c>
      <c r="I29" s="34" t="str">
        <f>IF(F29&gt;0,SUMPRODUCT($F$11:F29,$G$11:G29)/SUM($F$11:F29),"")</f>
        <v/>
      </c>
      <c r="J29" s="33" t="str">
        <f t="shared" si="1"/>
        <v/>
      </c>
      <c r="K29" s="33" t="str">
        <f t="shared" si="2"/>
        <v/>
      </c>
    </row>
    <row r="30" spans="4:11" x14ac:dyDescent="0.25">
      <c r="D30" s="10" t="str">
        <f t="shared" si="0"/>
        <v/>
      </c>
      <c r="E30" s="10">
        <v>20</v>
      </c>
      <c r="F30" s="8"/>
      <c r="G30" s="9"/>
      <c r="H30" s="33" t="str">
        <f t="shared" si="3"/>
        <v/>
      </c>
      <c r="I30" s="34" t="str">
        <f>IF(F30&gt;0,SUMPRODUCT($F$11:F30,$G$11:G30)/SUM($F$11:F30),"")</f>
        <v/>
      </c>
      <c r="J30" s="33" t="str">
        <f t="shared" si="1"/>
        <v/>
      </c>
      <c r="K30" s="33" t="str">
        <f t="shared" si="2"/>
        <v/>
      </c>
    </row>
    <row r="31" spans="4:11" x14ac:dyDescent="0.25">
      <c r="F31" s="11"/>
    </row>
    <row r="34" spans="4:9" x14ac:dyDescent="0.25">
      <c r="D34" s="2"/>
    </row>
    <row r="36" spans="4:9" x14ac:dyDescent="0.25">
      <c r="I36" s="13"/>
    </row>
    <row r="37" spans="4:9" x14ac:dyDescent="0.25">
      <c r="I37" s="13"/>
    </row>
    <row r="40" spans="4:9" x14ac:dyDescent="0.25">
      <c r="I40" s="13"/>
    </row>
  </sheetData>
  <sheetProtection algorithmName="SHA-512" hashValue="R9nZ1lZe8z1D+wFa6DPHHkq2sVpuZOWVlELwHiL156Oimk1QOflqR4FVksv2BaEzx+gCOFPMz9qGzXxlHQQzBw==" saltValue="x+X9cUwToNvHcRneYzBMzA==" spinCount="100000" sheet="1" selectLockedCells="1"/>
  <dataValidations count="4">
    <dataValidation type="whole" allowBlank="1" showInputMessage="1" showErrorMessage="1" sqref="F11:F30" xr:uid="{84C15DF7-032F-4D42-AC86-DB8B2E4A9A83}">
      <formula1>100000</formula1>
      <formula2>2000000</formula2>
    </dataValidation>
    <dataValidation type="whole" operator="lessThanOrEqual" allowBlank="1" showInputMessage="1" showErrorMessage="1" errorTitle="Total volume bid" error="Sum of volume must not exceeding 1,200,000_x000a_" sqref="M19:M29 M14" xr:uid="{72361817-BC9A-4094-BB51-C9B46DB9BA9F}">
      <formula1>1200000</formula1>
    </dataValidation>
    <dataValidation type="whole" operator="lessThan" allowBlank="1" showInputMessage="1" showErrorMessage="1" sqref="O19:O29 O14" xr:uid="{8B5DB349-826D-4C11-983C-FA2A83FD6004}">
      <formula1>1000001</formula1>
    </dataValidation>
    <dataValidation type="whole" operator="lessThanOrEqual" allowBlank="1" showInputMessage="1" showErrorMessage="1" error="Total amount must not exceed 1,000,000 MWh_x000a_" sqref="F31" xr:uid="{3DC1AC2B-089E-40E3-87B2-5C091B1F5098}">
      <formula1>1000000</formula1>
    </dataValidation>
  </dataValidations>
  <pageMargins left="0.7" right="0.7" top="0.75" bottom="0.75" header="0.3" footer="0.3"/>
  <pageSetup paperSize="9" orientation="portrait" verticalDpi="0" r:id="rId1"/>
  <ignoredErrors>
    <ignoredError sqref="I12:I1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9EE4-7A81-4DAC-A139-6F960E2A5D11}">
  <sheetPr codeName="Ark3"/>
  <dimension ref="A1:J8"/>
  <sheetViews>
    <sheetView workbookViewId="0">
      <selection activeCell="I4" sqref="I4"/>
    </sheetView>
  </sheetViews>
  <sheetFormatPr defaultRowHeight="15" x14ac:dyDescent="0.25"/>
  <cols>
    <col min="2" max="2" width="19.85546875" customWidth="1"/>
    <col min="3" max="3" width="13.7109375" bestFit="1" customWidth="1"/>
    <col min="4" max="5" width="14.85546875" bestFit="1" customWidth="1"/>
    <col min="6" max="6" width="15.5703125" customWidth="1"/>
    <col min="7" max="7" width="29.140625" customWidth="1"/>
    <col min="8" max="8" width="14.28515625" customWidth="1"/>
    <col min="9" max="9" width="18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3">
      <c r="A2" s="1"/>
      <c r="B2" s="22" t="s">
        <v>36</v>
      </c>
      <c r="C2" s="23"/>
      <c r="D2" s="23"/>
      <c r="E2" s="24"/>
      <c r="F2" s="25" t="s">
        <v>43</v>
      </c>
      <c r="G2" s="26"/>
      <c r="H2" s="23"/>
      <c r="I2" s="24"/>
      <c r="J2" s="1"/>
    </row>
    <row r="3" spans="1:10" ht="15.75" x14ac:dyDescent="0.3">
      <c r="A3" s="1"/>
      <c r="B3" s="27" t="s">
        <v>35</v>
      </c>
      <c r="C3" s="15" t="s">
        <v>16</v>
      </c>
      <c r="D3" s="15" t="s">
        <v>7</v>
      </c>
      <c r="E3" s="16" t="s">
        <v>8</v>
      </c>
      <c r="F3" s="15" t="s">
        <v>34</v>
      </c>
      <c r="G3" s="15" t="s">
        <v>26</v>
      </c>
      <c r="H3" s="15" t="s">
        <v>10</v>
      </c>
      <c r="I3" s="16" t="s">
        <v>11</v>
      </c>
      <c r="J3" s="1"/>
    </row>
    <row r="4" spans="1:10" ht="15.75" x14ac:dyDescent="0.3">
      <c r="A4" s="1"/>
      <c r="B4" s="28" t="s">
        <v>18</v>
      </c>
      <c r="C4" s="17">
        <v>0.4</v>
      </c>
      <c r="D4" s="18">
        <v>0.1389</v>
      </c>
      <c r="E4" s="19">
        <v>0.27800000000000002</v>
      </c>
      <c r="F4" s="20" t="s">
        <v>27</v>
      </c>
      <c r="G4" s="20" t="s">
        <v>20</v>
      </c>
      <c r="H4" s="20" t="s">
        <v>23</v>
      </c>
      <c r="I4" s="21" t="s">
        <v>24</v>
      </c>
      <c r="J4" s="1"/>
    </row>
    <row r="5" spans="1:10" ht="15.75" x14ac:dyDescent="0.3">
      <c r="A5" s="1"/>
      <c r="B5" s="28" t="s">
        <v>19</v>
      </c>
      <c r="C5" s="17">
        <v>0.6</v>
      </c>
      <c r="D5" s="18">
        <v>0.20830000000000001</v>
      </c>
      <c r="E5" s="19">
        <v>0</v>
      </c>
      <c r="F5" s="20"/>
      <c r="G5" s="20" t="s">
        <v>21</v>
      </c>
      <c r="H5" s="20" t="s">
        <v>25</v>
      </c>
      <c r="I5" s="21" t="s">
        <v>28</v>
      </c>
      <c r="J5" s="1"/>
    </row>
    <row r="6" spans="1:10" ht="15.75" x14ac:dyDescent="0.3">
      <c r="A6" s="1"/>
      <c r="B6" s="29" t="s">
        <v>17</v>
      </c>
      <c r="C6" s="30">
        <v>1</v>
      </c>
      <c r="D6" s="31"/>
      <c r="E6" s="32"/>
      <c r="F6" s="31"/>
      <c r="G6" s="31" t="s">
        <v>22</v>
      </c>
      <c r="H6" s="31" t="s">
        <v>12</v>
      </c>
      <c r="I6" s="32" t="s">
        <v>13</v>
      </c>
      <c r="J6" s="1"/>
    </row>
    <row r="7" spans="1:10" ht="15.75" x14ac:dyDescent="0.3">
      <c r="A7" s="1"/>
      <c r="B7" s="37" t="s">
        <v>42</v>
      </c>
      <c r="C7" s="36"/>
      <c r="D7" s="36"/>
      <c r="E7" s="36"/>
      <c r="F7" s="36"/>
      <c r="G7" s="36"/>
      <c r="H7" s="36"/>
      <c r="I7" s="38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</sheetData>
  <mergeCells count="1">
    <mergeCell ref="B7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Bid sheet</vt:lpstr>
      <vt:lpstr>Exampel</vt:lpstr>
      <vt:lpstr>Ark2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Hans-Åge Nielsen</dc:creator>
  <cp:lastModifiedBy>Iliana Nygaard</cp:lastModifiedBy>
  <dcterms:created xsi:type="dcterms:W3CDTF">2013-03-14T08:10:17Z</dcterms:created>
  <dcterms:modified xsi:type="dcterms:W3CDTF">2020-06-08T14:48:55Z</dcterms:modified>
</cp:coreProperties>
</file>